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xr:revisionPtr revIDLastSave="0" documentId="8_{2499B147-8ECF-414B-8392-A2FDE2361EEB}" xr6:coauthVersionLast="47" xr6:coauthVersionMax="47" xr10:uidLastSave="{00000000-0000-0000-0000-000000000000}"/>
  <bookViews>
    <workbookView showSheetTabs="0" xWindow="240" yWindow="390" windowWidth="20160" windowHeight="7215" tabRatio="0" xr2:uid="{00000000-000D-0000-FFFF-FFFF00000000}"/>
  </bookViews>
  <sheets>
    <sheet name="DATA INDUK" sheetId="7" r:id="rId1"/>
    <sheet name="COVER" sheetId="9" r:id="rId2"/>
    <sheet name="REKAP" sheetId="11" r:id="rId3"/>
    <sheet name="BK" sheetId="1" r:id="rId4"/>
    <sheet name="1-PERENCANAAN" sheetId="3" r:id="rId5"/>
    <sheet name="2.MODUL AJAR" sheetId="2" r:id="rId6"/>
    <sheet name="3.PELAKSANAAN" sheetId="5" r:id="rId7"/>
    <sheet name="4.ASESMEN" sheetId="6" r:id="rId8"/>
    <sheet name="Sheet8" sheetId="8" state="hidden" r:id="rId9"/>
  </sheets>
  <definedNames>
    <definedName name="_xlnm.Print_Area" localSheetId="4">'1-PERENCANAAN'!$A$1:$F$54</definedName>
    <definedName name="_xlnm.Print_Area" localSheetId="5">'2.MODUL AJAR'!$A$1:$F$55</definedName>
    <definedName name="_xlnm.Print_Area" localSheetId="6">'3.PELAKSANAAN'!$A$1:$F$97</definedName>
    <definedName name="_xlnm.Print_Area" localSheetId="7">'4.ASESMEN'!$A$1:$F$53</definedName>
    <definedName name="_xlnm.Print_Area" localSheetId="3">BK!$A$1:$F$93</definedName>
    <definedName name="_xlnm.Print_Area" localSheetId="1">COVER!$A$1:$E$29</definedName>
    <definedName name="_xlnm.Print_Area" localSheetId="2">REKAP!$A$1:$H$32</definedName>
    <definedName name="_xlnm.Print_Titles" localSheetId="6">'3.PELAKSANAAN'!$13:$14</definedName>
    <definedName name="_xlnm.Print_Titles" localSheetId="3">BK!$10:$10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6" l="1"/>
  <c r="E36" i="6"/>
  <c r="F15" i="11"/>
  <c r="G15" i="11"/>
  <c r="D71" i="5"/>
  <c r="E72" i="5"/>
  <c r="F14" i="11"/>
  <c r="G14" i="11"/>
  <c r="D29" i="2"/>
  <c r="E30" i="2"/>
  <c r="D66" i="1"/>
  <c r="E67" i="1"/>
  <c r="F21" i="11"/>
  <c r="E9" i="11"/>
  <c r="E8" i="11"/>
  <c r="E6" i="11"/>
  <c r="F7" i="1"/>
  <c r="C9" i="3"/>
  <c r="C8" i="3"/>
  <c r="C7" i="3"/>
  <c r="D10" i="9"/>
  <c r="D78" i="1"/>
  <c r="C6" i="2"/>
  <c r="C5" i="2"/>
  <c r="C4" i="2"/>
  <c r="C11" i="5"/>
  <c r="C10" i="5"/>
  <c r="C9" i="5"/>
  <c r="C9" i="6"/>
  <c r="C8" i="6"/>
  <c r="C7" i="6"/>
  <c r="D30" i="3"/>
  <c r="E31" i="3"/>
  <c r="F31" i="3"/>
  <c r="D45" i="3"/>
  <c r="D46" i="2"/>
  <c r="D88" i="5"/>
  <c r="D44" i="6"/>
  <c r="D38" i="6"/>
  <c r="D82" i="5"/>
  <c r="D40" i="2"/>
  <c r="D39" i="3"/>
  <c r="I82" i="5"/>
  <c r="F36" i="6"/>
  <c r="F72" i="5"/>
  <c r="F30" i="2"/>
  <c r="F13" i="11"/>
  <c r="G13" i="11"/>
  <c r="F12" i="11"/>
  <c r="F67" i="1"/>
  <c r="D84" i="1"/>
  <c r="C8" i="1"/>
  <c r="G12" i="11"/>
  <c r="F16" i="11"/>
  <c r="G16" i="11"/>
  <c r="D9" i="9"/>
  <c r="D7" i="9"/>
  <c r="D7" i="7"/>
  <c r="E2" i="8"/>
  <c r="F2" i="8"/>
  <c r="G2" i="8"/>
  <c r="F22" i="11"/>
  <c r="E7" i="11"/>
  <c r="D85" i="1"/>
  <c r="D46" i="3"/>
  <c r="D89" i="5"/>
  <c r="D47" i="2"/>
  <c r="D45" i="6"/>
  <c r="D8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IDLHAR</author>
  </authors>
  <commentList>
    <comment ref="B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IDLHAR: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Sheet ini Jangan dicetak</t>
        </r>
      </text>
    </comment>
    <comment ref="D12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IDLHAR: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2"/>
            <color indexed="81"/>
            <rFont val="Tahoma"/>
            <family val="2"/>
          </rPr>
          <t>Untuk Guru BK, Hanya isi ini saja.</t>
        </r>
      </text>
    </comment>
  </commentList>
</comments>
</file>

<file path=xl/sharedStrings.xml><?xml version="1.0" encoding="utf-8"?>
<sst xmlns="http://schemas.openxmlformats.org/spreadsheetml/2006/main" count="602" uniqueCount="419">
  <si>
    <t>Nama Sekolah</t>
  </si>
  <si>
    <t>Nama Guru</t>
  </si>
  <si>
    <t>Jumlah Konseli</t>
  </si>
  <si>
    <t>No.</t>
  </si>
  <si>
    <t>Komponen Administrasi Bimbingan Konseling</t>
  </si>
  <si>
    <t>Ada</t>
  </si>
  <si>
    <t>Tidak Ada</t>
  </si>
  <si>
    <t>Deskripsi</t>
  </si>
  <si>
    <t>A</t>
  </si>
  <si>
    <t>PROGRAM</t>
  </si>
  <si>
    <t>Asesmen</t>
  </si>
  <si>
    <t>Analisis Asesmen</t>
  </si>
  <si>
    <t>Capaian Layanan BK</t>
  </si>
  <si>
    <t>Program Tahunan Bimbingan dan Konseling</t>
  </si>
  <si>
    <t>Program Semester Bimbingan dan Konseling</t>
  </si>
  <si>
    <t>Program Bulanan Bimbingan dan Konseling</t>
  </si>
  <si>
    <t>Satuan Layanan Bimbingan dan Konseling</t>
  </si>
  <si>
    <t>B</t>
  </si>
  <si>
    <t>AKTIVITAS PELAYANAN BIMBINGAN DAN KONSELING</t>
  </si>
  <si>
    <t>Pemahaman</t>
  </si>
  <si>
    <t>a.Sosiometri</t>
  </si>
  <si>
    <t>b.Sosiogram</t>
  </si>
  <si>
    <t>d. Catatan anekdot</t>
  </si>
  <si>
    <t>e. Konferensi kasus</t>
  </si>
  <si>
    <t>Layanan Bimbingan dan Konseling</t>
  </si>
  <si>
    <t>a. Bimbingan kelompok (maksimal 10 orang)</t>
  </si>
  <si>
    <t>b. Bimbingan klasikal</t>
  </si>
  <si>
    <t>c. Konseling individual</t>
  </si>
  <si>
    <t>d. Konseling kelompok (maksimal 10 orang)</t>
  </si>
  <si>
    <t>e. Layanan konsultasi</t>
  </si>
  <si>
    <t>f. Layanan mediasi</t>
  </si>
  <si>
    <t>g. Layanan informasi</t>
  </si>
  <si>
    <t>h. Layanan orientasi</t>
  </si>
  <si>
    <t>i. Referal</t>
  </si>
  <si>
    <t>j. Penempatan dan penyaluran</t>
  </si>
  <si>
    <t>2) Lintas minat</t>
  </si>
  <si>
    <t>3) Kelompok Belajar</t>
  </si>
  <si>
    <t>Layanan Pendukung</t>
  </si>
  <si>
    <t>a. Papan bimbingan</t>
  </si>
  <si>
    <t>b. Kotak masalah</t>
  </si>
  <si>
    <t>c. Bibliokonseling</t>
  </si>
  <si>
    <t>d. Audio visual</t>
  </si>
  <si>
    <t>e. Audio</t>
  </si>
  <si>
    <t>f. Buku saku</t>
  </si>
  <si>
    <t>g. Peta siswa</t>
  </si>
  <si>
    <t>h. Peta kelas</t>
  </si>
  <si>
    <t>i. Observasi</t>
  </si>
  <si>
    <t>j. Daftar konseli</t>
  </si>
  <si>
    <t>1) Daftar konseling kelompok</t>
  </si>
  <si>
    <t>2) Daftar konseling individu</t>
  </si>
  <si>
    <t>3) Daftar bimbingan kelompok</t>
  </si>
  <si>
    <t>4) Daftar bimbingan klasikal</t>
  </si>
  <si>
    <t>k. Buku pribadi</t>
  </si>
  <si>
    <t>C</t>
  </si>
  <si>
    <t>PELAPORAN</t>
  </si>
  <si>
    <t>Pelaksananaan rencana layanan (jurnal/laporan mingguan)</t>
  </si>
  <si>
    <t>Laporan bulanan</t>
  </si>
  <si>
    <t>Laporan semesteran</t>
  </si>
  <si>
    <t>Laporan tahunan</t>
  </si>
  <si>
    <t>D.</t>
  </si>
  <si>
    <t>EVALUASI</t>
  </si>
  <si>
    <t>Evaluasi hasil dan proses program bimbingan konseling</t>
  </si>
  <si>
    <t>Analisis hasil evaluasi program bimbingan konseling</t>
  </si>
  <si>
    <t>Tindak lanjut hasil analisis program bimbingan konseling</t>
  </si>
  <si>
    <t>Tindak Lanjut:</t>
  </si>
  <si>
    <t>Kepala Sekolah</t>
  </si>
  <si>
    <t>Guru Mata Pelajaran</t>
  </si>
  <si>
    <t>Drs. Tohir, M.M.</t>
  </si>
  <si>
    <t>NIP. 19651226 199303 1 009</t>
  </si>
  <si>
    <t>Pengawas Pembina</t>
  </si>
  <si>
    <t>NIP. 196701071994121003</t>
  </si>
  <si>
    <r>
      <t>c. Kunjungan rumah (</t>
    </r>
    <r>
      <rPr>
        <i/>
        <sz val="12"/>
        <color rgb="FF1F1E1E"/>
        <rFont val="Calibri"/>
        <family val="2"/>
        <scheme val="minor"/>
      </rPr>
      <t>home visit</t>
    </r>
    <r>
      <rPr>
        <sz val="12"/>
        <color rgb="FF1F1E1E"/>
        <rFont val="Calibri"/>
        <family val="2"/>
        <scheme val="minor"/>
      </rPr>
      <t>)</t>
    </r>
  </si>
  <si>
    <r>
      <t xml:space="preserve">1) </t>
    </r>
    <r>
      <rPr>
        <sz val="12"/>
        <color rgb="FF1F1E1E"/>
        <rFont val="Calibri"/>
        <family val="2"/>
        <scheme val="minor"/>
      </rPr>
      <t>Peminatan</t>
    </r>
  </si>
  <si>
    <t xml:space="preserve">INSTRUMEN PENGUKURAN KINERJA GURU SEBELUM DAN/ATAU                                       </t>
  </si>
  <si>
    <t>SESUDAH PELAKSANAAN PEMBINAAN</t>
  </si>
  <si>
    <t xml:space="preserve">MATERI PEMBINAAN ADMINISTRASI GURU BIMBINGAN DAN KONSELING </t>
  </si>
  <si>
    <t>(PERENCANAAN, PELAKSANAAN, PELAPORAN, DAN EVALUASI LAYANAN PESERTA DIDIK</t>
  </si>
  <si>
    <t xml:space="preserve"> DALAM BIMBINGAN DAN KONSELING)</t>
  </si>
  <si>
    <t>Catatan :</t>
  </si>
  <si>
    <t>√</t>
  </si>
  <si>
    <t xml:space="preserve">Nama Sekolah </t>
  </si>
  <si>
    <t xml:space="preserve">Mata Pelajaran </t>
  </si>
  <si>
    <t xml:space="preserve">Jumlah JTM </t>
  </si>
  <si>
    <t>Aspek Pembinaan</t>
  </si>
  <si>
    <t>Kondisi</t>
  </si>
  <si>
    <t xml:space="preserve">Identitas Sekolah </t>
  </si>
  <si>
    <t>Capaian Pembelajaran</t>
  </si>
  <si>
    <t>Analisi CP (per elemen, per fase, menunjukkan pembagian konten/materi)</t>
  </si>
  <si>
    <t>Tujuan Pembelajaran</t>
  </si>
  <si>
    <t>Alur Tujuan Pembelajaran</t>
  </si>
  <si>
    <t>Materi Pembelajaran</t>
  </si>
  <si>
    <t>Pendekatan, Model dan Metode</t>
  </si>
  <si>
    <t>Kegiatan Pembelajaran:</t>
  </si>
  <si>
    <t>a. Pendahuluan</t>
  </si>
  <si>
    <t>b. Kegiatan Inti</t>
  </si>
  <si>
    <t>c. Penutupan</t>
  </si>
  <si>
    <t>Penilaian Pembelajaran, Remedial, Pengayaan:</t>
  </si>
  <si>
    <t>a. Teknik Penilaian</t>
  </si>
  <si>
    <t>b. Instrumen Penilaian</t>
  </si>
  <si>
    <t>c. Remedial, Pengayaan</t>
  </si>
  <si>
    <t>Media/Alat/Bahan/Sumber:</t>
  </si>
  <si>
    <t>a. Media/Alat</t>
  </si>
  <si>
    <t>b. Bahan</t>
  </si>
  <si>
    <t>c. Sumber Belajar</t>
  </si>
  <si>
    <t xml:space="preserve">Instrumen Validasi Modul Ajar </t>
  </si>
  <si>
    <t>Margiyanto, S.Pd.</t>
  </si>
  <si>
    <t>: SMA Negeri 1 Sidayu</t>
  </si>
  <si>
    <t>JUMLAH SKOR PEROLEHAN</t>
  </si>
  <si>
    <t>JUMLAH SKOR MAKSIMAL</t>
  </si>
  <si>
    <t>l. Data kebutuhan dan permasalahan (hasil tes bakat, minat, kepribadian, dan data kebutuhan lain)</t>
  </si>
  <si>
    <t>Instrumen Pengukuran Kinerja Guru Sebelum dan/atau Sesudah</t>
  </si>
  <si>
    <t>Pelaksanaan Pembinaan</t>
  </si>
  <si>
    <t>Materi Pembinaan: Administrasi Guru (Perencanaan Pembelajaran)</t>
  </si>
  <si>
    <t xml:space="preserve">Nama Guru </t>
  </si>
  <si>
    <t>Kalender Pendidikan</t>
  </si>
  <si>
    <t>Program Tahunan</t>
  </si>
  <si>
    <t>Program Semester</t>
  </si>
  <si>
    <t>CP</t>
  </si>
  <si>
    <t>TP-ATP</t>
  </si>
  <si>
    <t>RPP/Modul Ajar</t>
  </si>
  <si>
    <t>Modul Projek Penguatan P3</t>
  </si>
  <si>
    <t>Jadwal Tatap Muka</t>
  </si>
  <si>
    <t>Agenda Harian</t>
  </si>
  <si>
    <t>Daftar Nilai Intrakurikuler</t>
  </si>
  <si>
    <t xml:space="preserve">Kriteria Ketercapaian Tujuan Pembelajaran </t>
  </si>
  <si>
    <t>Program Remedial</t>
  </si>
  <si>
    <t>Program Pengayaan</t>
  </si>
  <si>
    <t>Absensi Siswa</t>
  </si>
  <si>
    <t>Buku Pegagangan Guru</t>
  </si>
  <si>
    <t>Buku Teks Siswa</t>
  </si>
  <si>
    <t xml:space="preserve">Nama Sekolah  </t>
  </si>
  <si>
    <t>:</t>
  </si>
  <si>
    <t>Materi Pembinaan: Pelaksanaan Pembelajaran</t>
  </si>
  <si>
    <t>OBSERVASI KELAS PADA GURU DI SEKOLAH YANG MENGIMPLEMENTASIKAN KURIKULUM MERDEKA</t>
  </si>
  <si>
    <t>A.</t>
  </si>
  <si>
    <t>Kegiatan Pendahuluan:</t>
  </si>
  <si>
    <t xml:space="preserve">Melakukan apersepsi dan motivasi </t>
  </si>
  <si>
    <t xml:space="preserve">Menyiapkan fisik dan psikis peserta dalam mengawali kegiatan pembelajaran </t>
  </si>
  <si>
    <t xml:space="preserve">Mengaitkan materi pembelajaran sekarang dengan pengalaman peserta didik dalam perjalanan menuju sekolah atau dengan tema sebelumnya </t>
  </si>
  <si>
    <t xml:space="preserve">Mengajukan pertanyaan yang ada keterkaitan dengan tema yang dibelajarkan </t>
  </si>
  <si>
    <t xml:space="preserve">Mengajak peserta didik berdinamika melakukan sesuatu kegiatan yang terkait dengan materi </t>
  </si>
  <si>
    <t xml:space="preserve">Menyampaikan tujuan pembelajaran </t>
  </si>
  <si>
    <t>Menyampaikan garis besar cakupan materi</t>
  </si>
  <si>
    <t>Menjelaskan kegiatan yang akan dilakukan peserta didik untuk menyelesaikan permasalahan atau tugas.</t>
  </si>
  <si>
    <t>B.</t>
  </si>
  <si>
    <t>Kegiatan Inti</t>
  </si>
  <si>
    <t xml:space="preserve">Guru menguasai materi yang diajarkan </t>
  </si>
  <si>
    <t>a.</t>
  </si>
  <si>
    <t xml:space="preserve">Kemampuan menyesuaikan materi dengan tujuan pembelajaran </t>
  </si>
  <si>
    <t>b.</t>
  </si>
  <si>
    <t xml:space="preserve">Kemampuan mengaitkan materi dengan pengetahuan lain yang diintegrasikan secara relavan dengan perkembangan, Iptek, dan kehidupan nyata </t>
  </si>
  <si>
    <t>c.</t>
  </si>
  <si>
    <t xml:space="preserve">Menyajikan materi dalam tema secara sistematis dan gradasi (dari yang mudah ke sulit ,dari konkret ke abstrak) </t>
  </si>
  <si>
    <t xml:space="preserve">Guru menerapkan strategi pembelajaran yang mendidik </t>
  </si>
  <si>
    <t xml:space="preserve">Melaksanakan pembelajaran sesuai dengan kompetensi yang akan dicapai </t>
  </si>
  <si>
    <t xml:space="preserve">Melakukan pembelajaran secara urut </t>
  </si>
  <si>
    <t xml:space="preserve">Menguasai kelas dengan baik </t>
  </si>
  <si>
    <t>d.</t>
  </si>
  <si>
    <t xml:space="preserve">Melaksanakan pembelajaran yang bersifat kontekstual </t>
  </si>
  <si>
    <t>e.</t>
  </si>
  <si>
    <t xml:space="preserve">Melaksanakan pembelajaran sesuai dengan alokasi waktu yang direncanakan </t>
  </si>
  <si>
    <t xml:space="preserve">Guru menerapkan pendekatan saintifik </t>
  </si>
  <si>
    <t xml:space="preserve">Menyajikan topik atau materi yang mendorong peserta didik melakukan kegiatan mengamati </t>
  </si>
  <si>
    <t xml:space="preserve">Memancing peserta didik untuk bertanya </t>
  </si>
  <si>
    <t xml:space="preserve">Menyajikan kegiatan yang mendorong peserta didik untuk mengumpulkan informasi atau data </t>
  </si>
  <si>
    <t xml:space="preserve">Menyajikan kegiatan yang mendorong peserta didik untuk mengasosiasikan/mengolah informasi </t>
  </si>
  <si>
    <t xml:space="preserve">Menyajikan kegiatan yang mendorong peserta didik untuk terampil mengomunikasikan hasil secara lisan maupun tertulis </t>
  </si>
  <si>
    <t xml:space="preserve">Aspek yang diamati </t>
  </si>
  <si>
    <t xml:space="preserve">Menyajikan kegiatan yang mendorong peserta didik untuk mengumpulkan informasi/data </t>
  </si>
  <si>
    <t xml:space="preserve">Guru melaksanakan penilaian autentik </t>
  </si>
  <si>
    <t xml:space="preserve">Mengamati sikap dan perilaku peserta didik dalam mengikuti pelajaran </t>
  </si>
  <si>
    <t xml:space="preserve">Melakukan penilaian keterampilan peserta didik dalam melakukan aktivitas individu/kelompok </t>
  </si>
  <si>
    <t xml:space="preserve">Mendokumentasikan hasil pengamatan sikap perilaku dan keterampilan peserta didik </t>
  </si>
  <si>
    <t xml:space="preserve">Guru memanfaatkan sumber belajar/media dalam pembelajaran </t>
  </si>
  <si>
    <t xml:space="preserve">Menunjukkan keterampilan dalam pemanfaatan sumber belajar </t>
  </si>
  <si>
    <t xml:space="preserve">Menunjukkan keterampilan dalam penggunaan media pembelajaran </t>
  </si>
  <si>
    <t xml:space="preserve">Menghasilkan media pembelajaran yang menarik </t>
  </si>
  <si>
    <t xml:space="preserve">Melibatkan peserta didik dalam pemanfaatan sumber belajar </t>
  </si>
  <si>
    <t xml:space="preserve">Melibatkan peserta didik dalam pemanfaatan media pembelajaran </t>
  </si>
  <si>
    <t xml:space="preserve">Guru memicu dan/atau memelihara keterlibatan peserta didik dalam pembelajaran </t>
  </si>
  <si>
    <t xml:space="preserve">Menumbuhkan partisipasi aktif peserta didik melalui interaksi guru, peserta didik, dan sumber belajar </t>
  </si>
  <si>
    <t xml:space="preserve">Merespons positif partisipasi peserta didik </t>
  </si>
  <si>
    <t>Menunjukkan sikap terbuka terhadap respons pesera didik</t>
  </si>
  <si>
    <t xml:space="preserve">Menunjukkan hubungan pribadi yang kondusif </t>
  </si>
  <si>
    <t>Menumbuhkan keceriaan dan antusiasme peserta didik dalam pembelajaran</t>
  </si>
  <si>
    <t xml:space="preserve">Guru menggunakan bahasa yang benar dan tepat dalam pembelajaran </t>
  </si>
  <si>
    <t xml:space="preserve">Menggunakan bahasa lisan secara jelas dan lancar </t>
  </si>
  <si>
    <t xml:space="preserve">Menggunakan bahasa tulis yang baik dan benar </t>
  </si>
  <si>
    <t xml:space="preserve">Menyampaikan pesan dan gaya yang sesuai </t>
  </si>
  <si>
    <t>C.</t>
  </si>
  <si>
    <t>Kegiatan Penutup</t>
  </si>
  <si>
    <t xml:space="preserve">Guru mengakhiri pembelajaran dengan efektif </t>
  </si>
  <si>
    <t xml:space="preserve">Melakukan refleksi atau membuat rangkuman dengan melibatkan peserta didik </t>
  </si>
  <si>
    <t xml:space="preserve">Melaksanakan tindak lanjut dengan memberikan arahan kegiatan lanjutan atau tugas </t>
  </si>
  <si>
    <r>
      <t>Melaksanakan pembelajaran yang memungkinkan tumbuhnya kebiasaan positif (</t>
    </r>
    <r>
      <rPr>
        <i/>
        <sz val="12"/>
        <color rgb="FF000000"/>
        <rFont val="Calibri"/>
        <family val="2"/>
        <scheme val="minor"/>
      </rPr>
      <t>nurturant effect</t>
    </r>
    <r>
      <rPr>
        <sz val="12"/>
        <color rgb="FF000000"/>
        <rFont val="Calibri"/>
        <family val="2"/>
        <scheme val="minor"/>
      </rPr>
      <t xml:space="preserve">) </t>
    </r>
  </si>
  <si>
    <t>Materi Pembinaan: Asesmen Formatif dan Sumatif</t>
  </si>
  <si>
    <t>Buku Nilai</t>
  </si>
  <si>
    <t>Dokumen Asesmen</t>
  </si>
  <si>
    <t xml:space="preserve">a. Formatif </t>
  </si>
  <si>
    <t>b. Sumatif lingkup materi</t>
  </si>
  <si>
    <t xml:space="preserve">c. Sumatif akhir semester </t>
  </si>
  <si>
    <t>Dokumen  Asesmen yg dilakukan</t>
  </si>
  <si>
    <t>1). Tes Tulis</t>
  </si>
  <si>
    <t>2). Tes Lisan</t>
  </si>
  <si>
    <t>3). Penugasan</t>
  </si>
  <si>
    <t>4). Portofolio</t>
  </si>
  <si>
    <t>5) Observasi</t>
  </si>
  <si>
    <t>6) Jurnal</t>
  </si>
  <si>
    <t>Remedial</t>
  </si>
  <si>
    <t>Pengayaan</t>
  </si>
  <si>
    <t>Analisis Hasil Asesmen Sumatif</t>
  </si>
  <si>
    <t>Bank Soal</t>
  </si>
  <si>
    <t>Kualitas asesmen bentuk tes tulis level hots.</t>
  </si>
  <si>
    <t>Model dan materi asesmen mendekati model Asesmen Kompetensi Minimum.</t>
  </si>
  <si>
    <t>7) Unjuk kerja</t>
  </si>
  <si>
    <t>8) Produk/Projek</t>
  </si>
  <si>
    <t>9) Mengolah asesmen sesuai panduan.</t>
  </si>
  <si>
    <t>SMA NEGERI 1 SIDAYU</t>
  </si>
  <si>
    <t>NAMA GURU</t>
  </si>
  <si>
    <t>MATA PELAJARAN</t>
  </si>
  <si>
    <t>NIP</t>
  </si>
  <si>
    <t>TANGGAL SUPERVISI PERENCANAAN</t>
  </si>
  <si>
    <t>TANGGAL SUPERVISI MODUL</t>
  </si>
  <si>
    <t>TANGGAL SUPERVISI PELAKSANAAN</t>
  </si>
  <si>
    <t>TANGGAL SUPERVISI ASESMEN</t>
  </si>
  <si>
    <t>NAMA KEPALA SEKOLAH</t>
  </si>
  <si>
    <t>DATA INDUK INSTRUMEN SUPERVISI</t>
  </si>
  <si>
    <t>TAHUN PELAJARAN 2023/2024</t>
  </si>
  <si>
    <t>Abdul Manaf, S.Pd., M.M.</t>
  </si>
  <si>
    <t>Mochammad Lutfi, S.Pd.</t>
  </si>
  <si>
    <t>Hery Wigati, S.Pd., M.M., M.Pd.</t>
  </si>
  <si>
    <t>Wartinah, S.Pd., M.Pd.</t>
  </si>
  <si>
    <t>Ahmad Ja’far, S.Pd., M.Pd.</t>
  </si>
  <si>
    <t>Siti Khofifah, S.Pd., M.Pd.</t>
  </si>
  <si>
    <t>Idlhar, S.Pd.</t>
  </si>
  <si>
    <t>Yuni Rohmawati,S.Pd., M.Pd.</t>
  </si>
  <si>
    <t>Drs. Kusnan</t>
  </si>
  <si>
    <t>Moh. Faruq, S.Pd., M.M.</t>
  </si>
  <si>
    <t>Abu Bakri, S.Pd., M.Pd.</t>
  </si>
  <si>
    <t>Fathul Arifin, S.Pd., M.M.</t>
  </si>
  <si>
    <t>Ahmad Abudin, S.Pd., M.Pd.</t>
  </si>
  <si>
    <t>Zurianto, S.Pd., M.Pd.</t>
  </si>
  <si>
    <t>Masnifah, S.Pd., M.M.</t>
  </si>
  <si>
    <t>Drs. Mukharom, M.Pd.</t>
  </si>
  <si>
    <t>Mas'idah, S.Pd., M.Pd.</t>
  </si>
  <si>
    <t>Ida Fithroh, S.Ag., M.M.</t>
  </si>
  <si>
    <t>Dra. Hery Pujianti, M.M.</t>
  </si>
  <si>
    <t>Mukhoyaroh, S.Pd., M.M.</t>
  </si>
  <si>
    <t>Rahmi Nur Kurniawati, S.Pd.</t>
  </si>
  <si>
    <t>Dra. Umi Rahma Fajarwati, M.Pd.</t>
  </si>
  <si>
    <t>Nur Ratna Dewi, S.Pd., M.M.</t>
  </si>
  <si>
    <t>Durotus Sholihah, S.Pd., M.M.</t>
  </si>
  <si>
    <t>Akmalul Khakim, S.Pd.</t>
  </si>
  <si>
    <t>Siti Khodijah, S.Pd.</t>
  </si>
  <si>
    <t>Ishlahiyatul Himmah, S.Pd.</t>
  </si>
  <si>
    <t>Nurhayati Puspita, S.Pd.</t>
  </si>
  <si>
    <t>Syaifuddin, S.Pd., M.M.</t>
  </si>
  <si>
    <t>Alfi Yuana, S.Pd., M.M.</t>
  </si>
  <si>
    <t>Elis Setyawati, S.Pd., M.M.</t>
  </si>
  <si>
    <t>Dra. Alfiyatus Saadah, M.PdI.</t>
  </si>
  <si>
    <t>Abdul Hamid, S.S., M.Pd.</t>
  </si>
  <si>
    <t>Masrifah, S.Pd.</t>
  </si>
  <si>
    <t>Qolbiyatus Saidah. S.Pd.</t>
  </si>
  <si>
    <t>Emiliya Lukfin, S.PdI., M.Ag.</t>
  </si>
  <si>
    <t>Nurotul Madichah, S.Si.</t>
  </si>
  <si>
    <t>Erna Wijayanti, S.Pd.</t>
  </si>
  <si>
    <t>Anisatul Faizah, S.Pd.</t>
  </si>
  <si>
    <t>Dra. Lusy Rusfandari, M.Pd.</t>
  </si>
  <si>
    <t>Enik Khanifah, S.Pd.</t>
  </si>
  <si>
    <t>Nailufi Mazidah, S.Pd.</t>
  </si>
  <si>
    <t>Diah Aransari, S.Pd.</t>
  </si>
  <si>
    <t>Muhammad Amru, S.Kom.</t>
  </si>
  <si>
    <t>Ahmad Syauqi, M.Pd.</t>
  </si>
  <si>
    <t>Fitrotul Millah, S.Kom.</t>
  </si>
  <si>
    <t>Durrotul Malahah, S.Pd.</t>
  </si>
  <si>
    <t>Iflahatul Masnun, S.Pd.</t>
  </si>
  <si>
    <t>Nihayatul Khijjah, S.Pd.</t>
  </si>
  <si>
    <t>Yuni Latifah, S.Pd.</t>
  </si>
  <si>
    <t>Syarifatus Shofiyah, S.Pd.</t>
  </si>
  <si>
    <t>Eny Malihatul Alawiyah, S.Pd.</t>
  </si>
  <si>
    <t>Siti Anisah, S.Pd.</t>
  </si>
  <si>
    <t>19651226 199303 1 009</t>
  </si>
  <si>
    <t>19670716 199101 1 002</t>
  </si>
  <si>
    <t>19670205 199203 1 010</t>
  </si>
  <si>
    <t>19641012 198803 2 006</t>
  </si>
  <si>
    <t>19640721 198703 2 008</t>
  </si>
  <si>
    <t>19701117 199512 1 001</t>
  </si>
  <si>
    <t>19770703 200012 2 003</t>
  </si>
  <si>
    <t>19680517 199201 1 001</t>
  </si>
  <si>
    <t>19771110 200012 2 003</t>
  </si>
  <si>
    <t>19650923 199003 1 004</t>
  </si>
  <si>
    <t>19660914 198812 1 002</t>
  </si>
  <si>
    <t>19690806 199702 1 004</t>
  </si>
  <si>
    <t>19671004 199203 1 007</t>
  </si>
  <si>
    <t>19690909 199802 1 005</t>
  </si>
  <si>
    <t>19680926 199412 1 001</t>
  </si>
  <si>
    <t>19740805 199801 2 001</t>
  </si>
  <si>
    <t>19680426 199802 1 003</t>
  </si>
  <si>
    <t>19690623 199802 2 002</t>
  </si>
  <si>
    <t>19710908 200701 2 011</t>
  </si>
  <si>
    <t>19650420 200501 2 003</t>
  </si>
  <si>
    <t>19790401 200604 2 033</t>
  </si>
  <si>
    <t>19821104 200604 2 019</t>
  </si>
  <si>
    <t>19680913 200701 2 013</t>
  </si>
  <si>
    <t>19740805 200701 2 008</t>
  </si>
  <si>
    <t>19750512 200701 1 013</t>
  </si>
  <si>
    <t>19820228 200604 2 025</t>
  </si>
  <si>
    <t>19711218 200701 2 008</t>
  </si>
  <si>
    <t>19731129 200801 2 006</t>
  </si>
  <si>
    <t>196909202007011009</t>
  </si>
  <si>
    <t>19740326 200701 2 011</t>
  </si>
  <si>
    <t>19740411 200701 2 006</t>
  </si>
  <si>
    <t>19671025 200701 2 012</t>
  </si>
  <si>
    <t>19770718 200801 1 005</t>
  </si>
  <si>
    <t>19760128 200801 2 005</t>
  </si>
  <si>
    <t>19760810 200801 2 016</t>
  </si>
  <si>
    <t>19760918 200901 2 002</t>
  </si>
  <si>
    <t>19821113 200901 2 007</t>
  </si>
  <si>
    <t>19841126 201001 2 012</t>
  </si>
  <si>
    <t>19770903 200801 2 009</t>
  </si>
  <si>
    <t>19690515 201406 2 002</t>
  </si>
  <si>
    <t/>
  </si>
  <si>
    <t>Septian Dwi Arianto, S.Pd</t>
  </si>
  <si>
    <t>Mohammad Azwar Anas</t>
  </si>
  <si>
    <t>Hadziq Agasta</t>
  </si>
  <si>
    <t>Lutfi Bayu</t>
  </si>
  <si>
    <t>Khoiri, S.Pd.</t>
  </si>
  <si>
    <t>Muhammad Zaky Saputro, S.Pd.</t>
  </si>
  <si>
    <t>NAMA</t>
  </si>
  <si>
    <t>10.  Drs. Kusnan</t>
  </si>
  <si>
    <t>11.  Moh. Faruq, S.Pd., M.M.</t>
  </si>
  <si>
    <t>12.  Abu Bakri, S.Pd., M.Pd.</t>
  </si>
  <si>
    <t>13.  Fathul Arifin, S.Pd., M.M.</t>
  </si>
  <si>
    <t>14.  Ahmad Abudin, S.Pd., M.Pd.</t>
  </si>
  <si>
    <t>15.  Zurianto, S.Pd., M.Pd.</t>
  </si>
  <si>
    <t>16.  Masnifah, S.Pd., M.M.</t>
  </si>
  <si>
    <t>17.  Drs. Mukharom, M.Pd.</t>
  </si>
  <si>
    <t>18.  Mas'idah, S.Pd., M.Pd.</t>
  </si>
  <si>
    <t>19.  Ida Fithroh, S.Ag., M.M.</t>
  </si>
  <si>
    <t>20.  Syaifuddin, S.Pd., M.M.</t>
  </si>
  <si>
    <t>21.  Dra. Hery Pujianti, M.M.</t>
  </si>
  <si>
    <t>22.  Nurhayati Puspita, S.Pd.</t>
  </si>
  <si>
    <t>23.  Akmalul Khakim, S.Pd.</t>
  </si>
  <si>
    <t>24.  Mukhoyaroh, S.Pd., M.M.</t>
  </si>
  <si>
    <t>25.  Rahmi Nur Kurniawati, S.Pd.</t>
  </si>
  <si>
    <t>26.  Dra. Umi Rahma Fajarwati, M.Pd.</t>
  </si>
  <si>
    <t>27.  Nur Ratna Dewi, S.Pd., M.M.</t>
  </si>
  <si>
    <t>28.  Durotus Sholihah, S.Pd., M.M.</t>
  </si>
  <si>
    <t>29.  Siti Khodijah, S.Pd.</t>
  </si>
  <si>
    <t>30.  Ishlahiyatul Himmah, S.Pd.</t>
  </si>
  <si>
    <t>31.  Anisatul Faizah, S.Pd.</t>
  </si>
  <si>
    <t>32.  Alfi Yuana, S.Pd., M.M.</t>
  </si>
  <si>
    <t>33.  Elis Setyawati, S.Pd., M.M.</t>
  </si>
  <si>
    <t>34.  Dra. Alfiyatus Saadah, M.PdI.</t>
  </si>
  <si>
    <t>35.  Abdul Hamid, S.S., M.Pd.</t>
  </si>
  <si>
    <t>36.  Masrifah, S.Pd.</t>
  </si>
  <si>
    <t>37.  Qolbiyatus Saidah. S.Pd.</t>
  </si>
  <si>
    <t>38.  Emiliya Lukfin, S.PdI., M.Ag.</t>
  </si>
  <si>
    <t>39.  Nurotul Madichah, S.Si.</t>
  </si>
  <si>
    <t>40.  Erna Wijayanti, S.Pd.</t>
  </si>
  <si>
    <t>41.  Dra. Lusy Rusfandari, M.Pd.</t>
  </si>
  <si>
    <t>42.  Nailufi Mazidah, S.Pd.</t>
  </si>
  <si>
    <t>43.  Diah Aransari, S.Pd.</t>
  </si>
  <si>
    <t>44.  Muhammad Amru, S.Kom.</t>
  </si>
  <si>
    <t>45.  Ahmad Syauqi, M.Pd.</t>
  </si>
  <si>
    <t>46.  Fitrotul Millah, S.Kom.</t>
  </si>
  <si>
    <t>47.  Nihayatul Khijjah, S.Pd.</t>
  </si>
  <si>
    <t>48.  Yuni Latifah, S.Pd.</t>
  </si>
  <si>
    <t>49.  Septian Dwi Arianto, S.Pd</t>
  </si>
  <si>
    <t>50.  Mohammad Azwar Anas</t>
  </si>
  <si>
    <t>51.  Hadziq Agasta</t>
  </si>
  <si>
    <t>52.  Lutfi Bayu</t>
  </si>
  <si>
    <t>53.  Khoiri, S.Pd.</t>
  </si>
  <si>
    <t>54.  Enik Khanifah, S.Pd.</t>
  </si>
  <si>
    <t>55.  Durrotul Malahah, S.Pd.</t>
  </si>
  <si>
    <t>56.  Iflahatul Masnun, S.Pd.</t>
  </si>
  <si>
    <t>57.  Muhammad Zaky Saputro, S.Pd.</t>
  </si>
  <si>
    <t>58.  Syarifatus Shofiyah, S.Pd.</t>
  </si>
  <si>
    <t>59.  Eny Malihatul Alawiyah, S.Pd.</t>
  </si>
  <si>
    <t>60.  Siti Anisah, S.Pd.</t>
  </si>
  <si>
    <t>01.  Drs. Tohir, M.M.</t>
  </si>
  <si>
    <t>02.  Abdul Manaf, S.Pd., M.M.</t>
  </si>
  <si>
    <t>03.  Mochammad Lutfi, S.Pd.</t>
  </si>
  <si>
    <t>04.  Hery Wigati, S.Pd., M.M., M.Pd.</t>
  </si>
  <si>
    <t>05.  Wartinah, S.Pd., M.Pd.</t>
  </si>
  <si>
    <t>06.  Ahmad Ja’far, S.Pd., M.Pd.</t>
  </si>
  <si>
    <t>07.  Siti Khofifah, S.Pd., M.Pd.</t>
  </si>
  <si>
    <t>08.  Idlhar, S.Pd.</t>
  </si>
  <si>
    <t>09.  Yuni Rohmawati,S.Pd., M.Pd.</t>
  </si>
  <si>
    <t>INSTRUMEN SUPERVISI</t>
  </si>
  <si>
    <t>IF(F24&lt;=50;"KURANG";IF(F24&lt;=60;"SEDANG";IF(F24&lt;=75;"CUKUP";IF(F24&lt;=90;"BAIK";IF(F24&gt;91;"AMAT BAIK")))))</t>
  </si>
  <si>
    <t>Nilai</t>
  </si>
  <si>
    <t>Sebutan</t>
  </si>
  <si>
    <t>Daftar Nilai Kokurikuler (Projek Penguatan P3)</t>
  </si>
  <si>
    <t>Kimia</t>
  </si>
  <si>
    <t>SEMESTER</t>
  </si>
  <si>
    <t>2 (Dua)</t>
  </si>
  <si>
    <t>JUMLAH KONSELI (KHUSUS GURU BK)</t>
  </si>
  <si>
    <t>No</t>
  </si>
  <si>
    <t>Administrasi Guru (Perencanaan Pembelajaran)</t>
  </si>
  <si>
    <t>Asesmen Formatif dan Sumatif</t>
  </si>
  <si>
    <t>Pelaksanaan Pembelajaran</t>
  </si>
  <si>
    <t>Jumlah Nilai rata-rata</t>
  </si>
  <si>
    <t>GURU MATA PELAJARAN</t>
  </si>
  <si>
    <t>Kepala Sekolah,</t>
  </si>
  <si>
    <t>Guru Mata Pelajaran,</t>
  </si>
  <si>
    <t>Unsur Yang Dinilai</t>
  </si>
  <si>
    <t>COVER</t>
  </si>
  <si>
    <t>PERENCANAAN</t>
  </si>
  <si>
    <t>PELAKSANAAN</t>
  </si>
  <si>
    <t>ASESMEN</t>
  </si>
  <si>
    <t>REKAP NILAI</t>
  </si>
  <si>
    <t>Sheet ini jangan dicetak</t>
  </si>
  <si>
    <t>DATA INDUK</t>
  </si>
  <si>
    <t>f.</t>
  </si>
  <si>
    <t>Model dan materi asesmen mendekati model UTBK</t>
  </si>
  <si>
    <t>GURU BK</t>
  </si>
  <si>
    <t>MODUL AJAR</t>
  </si>
  <si>
    <t>JUMLAH JAM TATAP MUKA/PEKAN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</si>
</sst>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31" x14ac:knownFonts="1">
    <font>
      <sz val="12"/>
      <color theme="1"/>
      <name val="Calibri"/>
      <family val="2"/>
      <charset val="1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1F1E1E"/>
      <name val="Calibri"/>
      <family val="2"/>
      <scheme val="minor"/>
    </font>
    <font>
      <i/>
      <sz val="12"/>
      <color rgb="FF1F1E1E"/>
      <name val="Calibri"/>
      <family val="2"/>
      <scheme val="minor"/>
    </font>
    <font>
      <b/>
      <sz val="12"/>
      <color rgb="FF1F1E1E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sz val="7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sz val="4"/>
      <color rgb="FF000000"/>
      <name val="Calibri"/>
      <family val="2"/>
      <scheme val="minor"/>
    </font>
    <font>
      <sz val="14"/>
      <color theme="1"/>
      <name val="Calibri"/>
      <family val="2"/>
      <charset val="1"/>
      <scheme val="minor"/>
    </font>
    <font>
      <b/>
      <sz val="20"/>
      <color theme="1"/>
      <name val="Bahnschrift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indexed="81"/>
      <name val="Tahoma"/>
      <family val="2"/>
    </font>
    <font>
      <u/>
      <sz val="12"/>
      <color theme="10"/>
      <name val="Calibri"/>
      <family val="2"/>
      <charset val="1"/>
      <scheme val="minor"/>
    </font>
    <font>
      <b/>
      <sz val="12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2"/>
      <color theme="10"/>
      <name val="Arial Rounded MT Bold"/>
      <family val="2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8" fillId="0" borderId="0"/>
    <xf numFmtId="0" fontId="20" fillId="0" borderId="0"/>
    <xf numFmtId="0" fontId="26" fillId="0" borderId="0" applyNumberFormat="0" applyFill="0" applyBorder="0" applyAlignment="0" applyProtection="0"/>
  </cellStyleXfs>
  <cellXfs count="20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2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inden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4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indent="12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 indent="2"/>
    </xf>
    <xf numFmtId="0" fontId="3" fillId="0" borderId="1" xfId="0" applyFont="1" applyBorder="1" applyAlignment="1">
      <alignment horizontal="left" vertical="center" wrapText="1" indent="2"/>
    </xf>
    <xf numFmtId="0" fontId="8" fillId="0" borderId="0" xfId="0" applyFont="1" applyAlignment="1">
      <alignment horizontal="left" vertical="center" inden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8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left" vertical="center" indent="4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/>
    <xf numFmtId="0" fontId="1" fillId="0" borderId="1" xfId="0" applyNumberFormat="1" applyFont="1" applyBorder="1" applyAlignment="1">
      <alignment horizontal="right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8" fillId="0" borderId="0" xfId="0" applyNumberFormat="1" applyFont="1" applyAlignment="1">
      <alignment horizontal="left" vertical="center" indent="1"/>
    </xf>
    <xf numFmtId="0" fontId="1" fillId="0" borderId="0" xfId="0" applyFont="1" applyAlignment="1">
      <alignment wrapText="1"/>
    </xf>
    <xf numFmtId="0" fontId="13" fillId="0" borderId="0" xfId="0" applyNumberFormat="1" applyFont="1" applyAlignment="1">
      <alignment horizontal="center" vertical="center" wrapText="1"/>
    </xf>
    <xf numFmtId="0" fontId="14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5" fillId="0" borderId="0" xfId="0" applyNumberFormat="1" applyFont="1" applyAlignment="1">
      <alignment vertical="center" wrapText="1"/>
    </xf>
    <xf numFmtId="0" fontId="16" fillId="0" borderId="0" xfId="0" applyFont="1"/>
    <xf numFmtId="0" fontId="16" fillId="3" borderId="0" xfId="0" applyFont="1" applyFill="1"/>
    <xf numFmtId="0" fontId="16" fillId="0" borderId="12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9" fillId="0" borderId="1" xfId="1" quotePrefix="1" applyFont="1" applyBorder="1" applyAlignment="1">
      <alignment vertical="center"/>
    </xf>
    <xf numFmtId="0" fontId="19" fillId="0" borderId="1" xfId="1" applyFont="1" applyBorder="1" applyAlignment="1">
      <alignment vertical="center"/>
    </xf>
    <xf numFmtId="0" fontId="19" fillId="0" borderId="1" xfId="1" applyFont="1" applyFill="1" applyBorder="1" applyAlignment="1">
      <alignment vertical="center"/>
    </xf>
    <xf numFmtId="0" fontId="19" fillId="0" borderId="1" xfId="1" applyFont="1" applyBorder="1" applyAlignment="1">
      <alignment horizontal="left" vertical="center"/>
    </xf>
    <xf numFmtId="0" fontId="19" fillId="6" borderId="1" xfId="1" applyFont="1" applyFill="1" applyBorder="1" applyAlignment="1">
      <alignment vertical="center"/>
    </xf>
    <xf numFmtId="0" fontId="19" fillId="0" borderId="1" xfId="1" applyFont="1" applyFill="1" applyBorder="1" applyAlignment="1">
      <alignment horizontal="left" vertical="center"/>
    </xf>
    <xf numFmtId="0" fontId="19" fillId="0" borderId="1" xfId="2" applyFont="1" applyFill="1" applyBorder="1" applyAlignment="1">
      <alignment horizontal="left" vertical="center"/>
    </xf>
    <xf numFmtId="0" fontId="19" fillId="0" borderId="0" xfId="1" quotePrefix="1" applyFont="1" applyBorder="1" applyAlignment="1">
      <alignment vertical="center"/>
    </xf>
    <xf numFmtId="0" fontId="19" fillId="0" borderId="0" xfId="1" applyFont="1" applyBorder="1" applyAlignment="1">
      <alignment vertical="center"/>
    </xf>
    <xf numFmtId="0" fontId="19" fillId="0" borderId="0" xfId="1" applyFont="1" applyBorder="1" applyAlignment="1">
      <alignment horizontal="left" vertical="center"/>
    </xf>
    <xf numFmtId="0" fontId="16" fillId="0" borderId="13" xfId="0" applyFont="1" applyBorder="1" applyAlignment="1">
      <alignment vertical="center"/>
    </xf>
    <xf numFmtId="0" fontId="16" fillId="0" borderId="0" xfId="0" applyFont="1" applyBorder="1"/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/>
    </xf>
    <xf numFmtId="164" fontId="16" fillId="0" borderId="0" xfId="0" applyNumberFormat="1" applyFont="1" applyBorder="1" applyAlignment="1">
      <alignment horizontal="left" vertical="center"/>
    </xf>
    <xf numFmtId="0" fontId="16" fillId="3" borderId="0" xfId="0" applyFont="1" applyFill="1" applyBorder="1"/>
    <xf numFmtId="0" fontId="1" fillId="7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indent="1"/>
    </xf>
    <xf numFmtId="0" fontId="10" fillId="0" borderId="0" xfId="0" applyFont="1" applyBorder="1" applyAlignment="1">
      <alignment vertical="center"/>
    </xf>
    <xf numFmtId="14" fontId="16" fillId="0" borderId="0" xfId="0" applyNumberFormat="1" applyFont="1"/>
    <xf numFmtId="14" fontId="1" fillId="0" borderId="0" xfId="0" applyNumberFormat="1" applyFont="1"/>
    <xf numFmtId="0" fontId="1" fillId="0" borderId="0" xfId="0" applyFont="1" applyAlignment="1">
      <alignment horizontal="left" vertical="center" indent="3"/>
    </xf>
    <xf numFmtId="0" fontId="2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 indent="1"/>
    </xf>
    <xf numFmtId="0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 indent="3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17" fillId="5" borderId="0" xfId="0" applyFont="1" applyFill="1" applyAlignment="1"/>
    <xf numFmtId="0" fontId="1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3"/>
    </xf>
    <xf numFmtId="1" fontId="16" fillId="0" borderId="1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27" fillId="8" borderId="1" xfId="3" applyFont="1" applyFill="1" applyBorder="1" applyAlignment="1">
      <alignment horizontal="center" vertical="center"/>
    </xf>
    <xf numFmtId="0" fontId="16" fillId="0" borderId="13" xfId="0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6" fillId="0" borderId="13" xfId="0" applyFont="1" applyBorder="1" applyAlignment="1" applyProtection="1">
      <alignment horizontal="left" vertical="center"/>
      <protection locked="0"/>
    </xf>
    <xf numFmtId="164" fontId="16" fillId="0" borderId="13" xfId="0" applyNumberFormat="1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horizontal="left" vertical="center"/>
      <protection hidden="1"/>
    </xf>
    <xf numFmtId="0" fontId="16" fillId="0" borderId="0" xfId="0" applyFont="1" applyBorder="1" applyAlignment="1" applyProtection="1">
      <alignment horizontal="left"/>
      <protection hidden="1"/>
    </xf>
    <xf numFmtId="1" fontId="2" fillId="0" borderId="1" xfId="0" applyNumberFormat="1" applyFont="1" applyBorder="1" applyAlignment="1" applyProtection="1">
      <alignment horizontal="center" vertical="center"/>
      <protection hidden="1"/>
    </xf>
    <xf numFmtId="1" fontId="2" fillId="0" borderId="1" xfId="0" applyNumberFormat="1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left" vertical="center" indent="12"/>
    </xf>
    <xf numFmtId="2" fontId="2" fillId="0" borderId="1" xfId="0" applyNumberFormat="1" applyFont="1" applyBorder="1" applyAlignment="1" applyProtection="1">
      <alignment horizontal="center"/>
      <protection hidden="1"/>
    </xf>
    <xf numFmtId="0" fontId="16" fillId="0" borderId="0" xfId="0" applyFont="1" applyAlignment="1" applyProtection="1">
      <alignment horizontal="left" vertical="center"/>
      <protection locked="0" hidden="1"/>
    </xf>
    <xf numFmtId="0" fontId="2" fillId="0" borderId="0" xfId="0" applyFont="1" applyAlignment="1">
      <alignment horizontal="center" vertical="center"/>
    </xf>
    <xf numFmtId="0" fontId="17" fillId="5" borderId="0" xfId="0" applyFont="1" applyFill="1" applyAlignment="1">
      <alignment horizontal="center"/>
    </xf>
    <xf numFmtId="0" fontId="10" fillId="8" borderId="1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/>
    </xf>
    <xf numFmtId="0" fontId="30" fillId="8" borderId="1" xfId="3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indent="1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4" xfId="0" applyFont="1" applyBorder="1" applyAlignment="1" applyProtection="1">
      <alignment horizontal="left" vertical="top"/>
      <protection locked="0"/>
    </xf>
    <xf numFmtId="0" fontId="1" fillId="0" borderId="5" xfId="0" applyFont="1" applyBorder="1" applyAlignment="1" applyProtection="1">
      <alignment horizontal="left" vertical="top"/>
      <protection locked="0"/>
    </xf>
    <xf numFmtId="0" fontId="1" fillId="0" borderId="6" xfId="0" applyFont="1" applyBorder="1" applyAlignment="1" applyProtection="1">
      <alignment horizontal="left" vertical="top"/>
      <protection locked="0"/>
    </xf>
    <xf numFmtId="0" fontId="1" fillId="0" borderId="7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8" xfId="0" applyFont="1" applyBorder="1" applyAlignment="1" applyProtection="1">
      <alignment horizontal="left" vertical="top"/>
      <protection locked="0"/>
    </xf>
    <xf numFmtId="0" fontId="1" fillId="0" borderId="9" xfId="0" applyFont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1" fillId="0" borderId="11" xfId="0" applyFont="1" applyBorder="1" applyAlignment="1" applyProtection="1">
      <alignment horizontal="left" vertical="top"/>
      <protection locked="0"/>
    </xf>
    <xf numFmtId="0" fontId="2" fillId="4" borderId="12" xfId="0" applyFont="1" applyFill="1" applyBorder="1" applyAlignment="1">
      <alignment horizontal="left" vertical="center" wrapText="1" indent="1"/>
    </xf>
    <xf numFmtId="0" fontId="2" fillId="4" borderId="14" xfId="0" applyFont="1" applyFill="1" applyBorder="1" applyAlignment="1">
      <alignment horizontal="left" vertical="center" wrapText="1" indent="1"/>
    </xf>
    <xf numFmtId="0" fontId="2" fillId="4" borderId="13" xfId="0" applyFont="1" applyFill="1" applyBorder="1" applyAlignment="1">
      <alignment horizontal="left" vertical="center" wrapText="1" inden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left" vertical="center" wrapText="1"/>
    </xf>
    <xf numFmtId="0" fontId="5" fillId="7" borderId="14" xfId="0" applyFont="1" applyFill="1" applyBorder="1" applyAlignment="1">
      <alignment horizontal="left" vertical="center" wrapText="1"/>
    </xf>
    <xf numFmtId="0" fontId="5" fillId="7" borderId="1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4" xfId="0" applyFont="1" applyBorder="1" applyAlignment="1" applyProtection="1">
      <alignment horizontal="left" vertical="top" wrapText="1" indent="1"/>
      <protection locked="0"/>
    </xf>
    <xf numFmtId="0" fontId="1" fillId="0" borderId="5" xfId="0" applyFont="1" applyBorder="1" applyAlignment="1" applyProtection="1">
      <alignment horizontal="left" vertical="top" wrapText="1" indent="1"/>
      <protection locked="0"/>
    </xf>
    <xf numFmtId="0" fontId="1" fillId="0" borderId="6" xfId="0" applyFont="1" applyBorder="1" applyAlignment="1" applyProtection="1">
      <alignment horizontal="left" vertical="top" wrapText="1" indent="1"/>
      <protection locked="0"/>
    </xf>
    <xf numFmtId="0" fontId="1" fillId="0" borderId="9" xfId="0" applyFont="1" applyBorder="1" applyAlignment="1" applyProtection="1">
      <alignment horizontal="left" vertical="top" wrapText="1" indent="1"/>
      <protection locked="0"/>
    </xf>
    <xf numFmtId="0" fontId="1" fillId="0" borderId="10" xfId="0" applyFont="1" applyBorder="1" applyAlignment="1" applyProtection="1">
      <alignment horizontal="left" vertical="top" wrapText="1" indent="1"/>
      <protection locked="0"/>
    </xf>
    <xf numFmtId="0" fontId="1" fillId="0" borderId="11" xfId="0" applyFont="1" applyBorder="1" applyAlignment="1" applyProtection="1">
      <alignment horizontal="left" vertical="top" wrapText="1" indent="1"/>
      <protection locked="0"/>
    </xf>
    <xf numFmtId="0" fontId="1" fillId="0" borderId="12" xfId="0" applyFont="1" applyBorder="1" applyAlignment="1" applyProtection="1">
      <alignment horizontal="left" vertical="top" indent="1"/>
      <protection locked="0"/>
    </xf>
    <xf numFmtId="0" fontId="1" fillId="0" borderId="14" xfId="0" applyFont="1" applyBorder="1" applyAlignment="1" applyProtection="1">
      <alignment horizontal="left" vertical="top" indent="1"/>
      <protection locked="0"/>
    </xf>
    <xf numFmtId="0" fontId="1" fillId="0" borderId="13" xfId="0" applyFont="1" applyBorder="1" applyAlignment="1" applyProtection="1">
      <alignment horizontal="left" vertical="top" indent="1"/>
      <protection locked="0"/>
    </xf>
    <xf numFmtId="0" fontId="1" fillId="0" borderId="1" xfId="0" applyFont="1" applyBorder="1" applyAlignment="1">
      <alignment horizontal="left" vertical="center" wrapText="1" indent="1"/>
    </xf>
    <xf numFmtId="0" fontId="2" fillId="4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11" xfId="0" applyFont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2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4" borderId="12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0" xfId="0" applyNumberFormat="1" applyFont="1" applyAlignment="1">
      <alignment horizontal="left" vertical="center" wrapText="1" indent="3"/>
    </xf>
    <xf numFmtId="0" fontId="1" fillId="5" borderId="12" xfId="0" applyFont="1" applyFill="1" applyBorder="1" applyAlignment="1">
      <alignment horizontal="left" vertical="center" wrapText="1"/>
    </xf>
    <xf numFmtId="0" fontId="1" fillId="5" borderId="14" xfId="0" applyFont="1" applyFill="1" applyBorder="1" applyAlignment="1">
      <alignment horizontal="left" vertical="center" wrapText="1"/>
    </xf>
    <xf numFmtId="0" fontId="1" fillId="5" borderId="13" xfId="0" applyFont="1" applyFill="1" applyBorder="1" applyAlignment="1">
      <alignment horizontal="left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</cellXfs>
  <cellStyles count="4">
    <cellStyle name="Hipertaut" xfId="3" builtinId="8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styles" Target="styles.xml" /><Relationship Id="rId5" Type="http://schemas.openxmlformats.org/officeDocument/2006/relationships/worksheet" Target="worksheets/sheet5.xml" /><Relationship Id="rId10" Type="http://schemas.openxmlformats.org/officeDocument/2006/relationships/theme" Target="theme/theme1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2135318</xdr:colOff>
      <xdr:row>12</xdr:row>
      <xdr:rowOff>225904</xdr:rowOff>
    </xdr:from>
    <xdr:to>
      <xdr:col>3</xdr:col>
      <xdr:colOff>697909</xdr:colOff>
      <xdr:row>18</xdr:row>
      <xdr:rowOff>275780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0443" y="4083529"/>
          <a:ext cx="1531216" cy="1954876"/>
        </a:xfrm>
        <a:prstGeom prst="rect">
          <a:avLst/>
        </a:prstGeom>
      </xdr:spPr>
    </xdr:pic>
    <xdr:clientData/>
  </xdr:twoCellAnchor>
  <xdr:twoCellAnchor>
    <xdr:from>
      <xdr:col>1</xdr:col>
      <xdr:colOff>95245</xdr:colOff>
      <xdr:row>21</xdr:row>
      <xdr:rowOff>112061</xdr:rowOff>
    </xdr:from>
    <xdr:to>
      <xdr:col>3</xdr:col>
      <xdr:colOff>2324431</xdr:colOff>
      <xdr:row>27</xdr:row>
      <xdr:rowOff>11206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460370" y="5811186"/>
          <a:ext cx="5197811" cy="180414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n-US" sz="1200" b="1">
              <a:effectLst/>
              <a:latin typeface="Arial"/>
              <a:ea typeface="Calibri"/>
              <a:cs typeface="Times New Roman"/>
            </a:rPr>
            <a:t>PEMERINTAH PROVINSI JAWA TIMUR</a:t>
          </a:r>
          <a:br>
            <a:rPr lang="en-US" sz="1200" b="1">
              <a:effectLst/>
              <a:latin typeface="Arial"/>
              <a:ea typeface="Calibri"/>
              <a:cs typeface="Times New Roman"/>
            </a:rPr>
          </a:br>
          <a:r>
            <a:rPr lang="en-US" sz="1200" b="1">
              <a:effectLst/>
              <a:latin typeface="Arial"/>
              <a:ea typeface="Calibri"/>
              <a:cs typeface="Times New Roman"/>
            </a:rPr>
            <a:t>DINAS PENDIDIKAN</a:t>
          </a:r>
          <a:r>
            <a:rPr lang="en-US" sz="1200">
              <a:effectLst/>
              <a:latin typeface="Arial"/>
              <a:ea typeface="Calibri"/>
              <a:cs typeface="Times New Roman"/>
            </a:rPr>
            <a:t> </a:t>
          </a:r>
          <a:br>
            <a:rPr lang="en-US" sz="1200">
              <a:effectLst/>
              <a:latin typeface="Arial"/>
              <a:ea typeface="Calibri"/>
              <a:cs typeface="Times New Roman"/>
            </a:rPr>
          </a:br>
          <a:r>
            <a:rPr lang="en-US" sz="1200">
              <a:effectLst/>
              <a:latin typeface="Arial"/>
              <a:ea typeface="Calibri"/>
              <a:cs typeface="Times New Roman"/>
            </a:rPr>
            <a:t>CABANG DINAS PENDIDIKAN WILAYAH KABUPATEN GRESIK</a:t>
          </a:r>
          <a:br>
            <a:rPr lang="en-US" sz="1200">
              <a:effectLst/>
              <a:latin typeface="Arial"/>
              <a:ea typeface="Calibri"/>
              <a:cs typeface="Times New Roman"/>
            </a:rPr>
          </a:br>
          <a:r>
            <a:rPr lang="en-US" sz="1200" b="1">
              <a:effectLst/>
              <a:latin typeface="Arial"/>
              <a:ea typeface="Calibri"/>
              <a:cs typeface="Times New Roman"/>
            </a:rPr>
            <a:t>UPT SEKOLAH MENENGAH ATAS NEGERI 1 SIDAYU</a:t>
          </a:r>
          <a:endParaRPr lang="en-US" sz="1200">
            <a:effectLst/>
            <a:latin typeface="Calibri"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n-US" sz="1200">
              <a:effectLst/>
              <a:latin typeface="Arial"/>
              <a:ea typeface="Calibri"/>
              <a:cs typeface="Times New Roman"/>
            </a:rPr>
            <a:t>NSS : 301050112110                              NPSN : 20500474</a:t>
          </a:r>
          <a:endParaRPr lang="en-US" sz="1200">
            <a:effectLst/>
            <a:latin typeface="Calibri"/>
            <a:ea typeface="Calibri"/>
            <a:cs typeface="Times New Roman"/>
          </a:endParaRPr>
        </a:p>
        <a:p>
          <a:pPr algn="ctr">
            <a:spcAft>
              <a:spcPts val="0"/>
            </a:spcAft>
            <a:tabLst>
              <a:tab pos="2971800" algn="ctr"/>
              <a:tab pos="5943600" algn="r"/>
            </a:tabLst>
          </a:pPr>
          <a:r>
            <a:rPr lang="en-US" sz="1200">
              <a:effectLst/>
              <a:latin typeface="Arial"/>
              <a:ea typeface="Calibri"/>
              <a:cs typeface="Times New Roman"/>
            </a:rPr>
            <a:t>Jl. Pahlawan No. 6 Sidayu Telp.(031)3949011 Fax.(031)3943696</a:t>
          </a:r>
          <a:endParaRPr lang="en-US" sz="1200">
            <a:effectLst/>
            <a:latin typeface="Calibri"/>
            <a:ea typeface="Calibri"/>
            <a:cs typeface="Times New Roman"/>
          </a:endParaRPr>
        </a:p>
        <a:p>
          <a:pPr algn="ctr">
            <a:spcAft>
              <a:spcPts val="0"/>
            </a:spcAft>
            <a:tabLst>
              <a:tab pos="2971800" algn="ctr"/>
              <a:tab pos="5943600" algn="r"/>
            </a:tabLst>
          </a:pPr>
          <a:r>
            <a:rPr lang="en-US" sz="1200">
              <a:effectLst/>
              <a:latin typeface="Arial"/>
              <a:ea typeface="Calibri"/>
              <a:cs typeface="Times New Roman"/>
            </a:rPr>
            <a:t>Website : www.smansigres.sch.id 	   Email : smansatusidayu@gmail.com</a:t>
          </a:r>
          <a:endParaRPr lang="en-US" sz="1200">
            <a:effectLst/>
            <a:latin typeface="Calibri"/>
            <a:ea typeface="Calibri"/>
            <a:cs typeface="Times New Roman"/>
          </a:endParaRPr>
        </a:p>
        <a:p>
          <a:pPr algn="ctr">
            <a:spcAft>
              <a:spcPts val="0"/>
            </a:spcAft>
            <a:tabLst>
              <a:tab pos="2971800" algn="ctr"/>
              <a:tab pos="5943600" algn="r"/>
            </a:tabLst>
          </a:pPr>
          <a:r>
            <a:rPr lang="en-US" sz="1200" b="1" u="sng">
              <a:effectLst/>
              <a:latin typeface="Arial"/>
              <a:ea typeface="Calibri"/>
              <a:cs typeface="Times New Roman"/>
            </a:rPr>
            <a:t>GRESIK</a:t>
          </a:r>
          <a:r>
            <a:rPr lang="en-US" sz="1200">
              <a:effectLst/>
              <a:latin typeface="Arial Black"/>
              <a:ea typeface="Calibri"/>
              <a:cs typeface="Arial"/>
            </a:rPr>
            <a:t>      </a:t>
          </a:r>
          <a:r>
            <a:rPr lang="en-US" sz="1200" b="1">
              <a:effectLst/>
              <a:latin typeface="Arial"/>
              <a:ea typeface="Calibri"/>
              <a:cs typeface="Times New Roman"/>
            </a:rPr>
            <a:t>61153</a:t>
          </a:r>
          <a:endParaRPr lang="en-US" sz="1200">
            <a:effectLst/>
            <a:latin typeface="Calibri"/>
            <a:ea typeface="Calibri"/>
            <a:cs typeface="Times New Roman"/>
          </a:endParaRPr>
        </a:p>
        <a:p>
          <a:pPr marL="228600" algn="ctr">
            <a:spcAft>
              <a:spcPts val="0"/>
            </a:spcAft>
            <a:tabLst>
              <a:tab pos="2971800" algn="ctr"/>
              <a:tab pos="5943600" algn="r"/>
            </a:tabLst>
          </a:pPr>
          <a:r>
            <a:rPr lang="en-US" sz="1000">
              <a:effectLst/>
              <a:latin typeface="Arial"/>
              <a:ea typeface="Calibri"/>
              <a:cs typeface="Times New Roman"/>
            </a:rPr>
            <a:t>	                                                                </a:t>
          </a:r>
          <a:endParaRPr lang="en-US" sz="1100">
            <a:effectLst/>
            <a:latin typeface="Calibri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n-US" sz="1100">
              <a:effectLst/>
              <a:latin typeface="Calibri"/>
              <a:ea typeface="Calibri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showRowColHeaders="0" tabSelected="1" zoomScaleNormal="100" zoomScaleSheetLayoutView="100" workbookViewId="0"/>
  </sheetViews>
  <sheetFormatPr defaultColWidth="0" defaultRowHeight="18.75" zeroHeight="1" x14ac:dyDescent="0.25"/>
  <cols>
    <col min="1" max="1" width="4.9296875" style="40" customWidth="1"/>
    <col min="2" max="2" width="36.8671875" style="40" customWidth="1"/>
    <col min="3" max="3" width="2.09375" style="40" customWidth="1"/>
    <col min="4" max="4" width="40.5703125" style="40" customWidth="1"/>
    <col min="5" max="5" width="4.9296875" style="40" customWidth="1"/>
    <col min="6" max="6" width="13.6875" style="40" customWidth="1"/>
    <col min="7" max="8" width="12.82421875" style="40" hidden="1" customWidth="1"/>
    <col min="9" max="12" width="0" style="40" hidden="1" customWidth="1"/>
    <col min="13" max="13" width="0.12109375" style="40" customWidth="1"/>
    <col min="14" max="16384" width="9" style="40" hidden="1"/>
  </cols>
  <sheetData>
    <row r="1" spans="1:8" ht="30" customHeight="1" x14ac:dyDescent="0.25">
      <c r="A1" s="41"/>
      <c r="B1" s="41"/>
      <c r="C1" s="41"/>
      <c r="D1" s="41"/>
      <c r="E1" s="41"/>
    </row>
    <row r="2" spans="1:8" ht="27" x14ac:dyDescent="0.35">
      <c r="A2" s="41"/>
      <c r="B2" s="113" t="s">
        <v>226</v>
      </c>
      <c r="C2" s="113"/>
      <c r="D2" s="113"/>
      <c r="E2" s="41"/>
      <c r="F2" s="114" t="s">
        <v>412</v>
      </c>
    </row>
    <row r="3" spans="1:8" ht="25.5" customHeight="1" x14ac:dyDescent="0.35">
      <c r="A3" s="41"/>
      <c r="B3" s="113" t="s">
        <v>217</v>
      </c>
      <c r="C3" s="113"/>
      <c r="D3" s="113"/>
      <c r="E3" s="41"/>
      <c r="F3" s="114"/>
    </row>
    <row r="4" spans="1:8" ht="27" x14ac:dyDescent="0.35">
      <c r="A4" s="41"/>
      <c r="B4" s="113" t="s">
        <v>227</v>
      </c>
      <c r="C4" s="113"/>
      <c r="D4" s="113"/>
      <c r="E4" s="41"/>
      <c r="F4" s="114"/>
    </row>
    <row r="5" spans="1:8" x14ac:dyDescent="0.25">
      <c r="A5" s="41"/>
      <c r="E5" s="41"/>
    </row>
    <row r="6" spans="1:8" ht="24.95" customHeight="1" x14ac:dyDescent="0.25">
      <c r="A6" s="41"/>
      <c r="B6" s="42" t="s">
        <v>218</v>
      </c>
      <c r="C6" s="43" t="s">
        <v>131</v>
      </c>
      <c r="D6" s="98" t="s">
        <v>380</v>
      </c>
      <c r="E6" s="41"/>
      <c r="F6" s="97" t="s">
        <v>407</v>
      </c>
      <c r="G6" s="72"/>
      <c r="H6" s="72"/>
    </row>
    <row r="7" spans="1:8" ht="24.95" customHeight="1" x14ac:dyDescent="0.25">
      <c r="A7" s="41"/>
      <c r="B7" s="42" t="s">
        <v>220</v>
      </c>
      <c r="C7" s="43" t="s">
        <v>131</v>
      </c>
      <c r="D7" s="111" t="str">
        <f>VLOOKUP(VALUE(LEFT(D6,2)),Sheet8!$A$2:$D$61,4)</f>
        <v>19651226 199303 1 009</v>
      </c>
      <c r="E7" s="41"/>
      <c r="F7" s="97" t="s">
        <v>408</v>
      </c>
    </row>
    <row r="8" spans="1:8" ht="24.95" customHeight="1" x14ac:dyDescent="0.25">
      <c r="A8" s="41"/>
      <c r="B8" s="42" t="s">
        <v>219</v>
      </c>
      <c r="C8" s="43" t="s">
        <v>131</v>
      </c>
      <c r="D8" s="98" t="s">
        <v>394</v>
      </c>
      <c r="E8" s="41"/>
      <c r="F8" s="97" t="s">
        <v>417</v>
      </c>
    </row>
    <row r="9" spans="1:8" ht="24.95" customHeight="1" x14ac:dyDescent="0.25">
      <c r="A9" s="41"/>
      <c r="B9" s="42" t="s">
        <v>418</v>
      </c>
      <c r="C9" s="43" t="s">
        <v>131</v>
      </c>
      <c r="D9" s="100">
        <v>2</v>
      </c>
      <c r="E9" s="41"/>
      <c r="F9" s="97" t="s">
        <v>409</v>
      </c>
    </row>
    <row r="10" spans="1:8" ht="24.95" customHeight="1" x14ac:dyDescent="0.25">
      <c r="A10" s="41"/>
      <c r="B10" s="42" t="s">
        <v>395</v>
      </c>
      <c r="C10" s="43" t="s">
        <v>131</v>
      </c>
      <c r="D10" s="100" t="s">
        <v>396</v>
      </c>
      <c r="E10" s="41"/>
      <c r="F10" s="97" t="s">
        <v>410</v>
      </c>
    </row>
    <row r="11" spans="1:8" ht="24.95" customHeight="1" x14ac:dyDescent="0.25">
      <c r="A11" s="41"/>
      <c r="B11" s="42" t="s">
        <v>397</v>
      </c>
      <c r="C11" s="43" t="s">
        <v>131</v>
      </c>
      <c r="D11" s="99">
        <v>5</v>
      </c>
      <c r="E11" s="41"/>
      <c r="F11" s="97" t="s">
        <v>411</v>
      </c>
    </row>
    <row r="12" spans="1:8" ht="24.95" customHeight="1" x14ac:dyDescent="0.25">
      <c r="A12" s="41"/>
      <c r="B12" s="42" t="s">
        <v>221</v>
      </c>
      <c r="C12" s="43" t="s">
        <v>131</v>
      </c>
      <c r="D12" s="101">
        <v>45168</v>
      </c>
      <c r="E12" s="41"/>
      <c r="F12" s="97" t="s">
        <v>416</v>
      </c>
    </row>
    <row r="13" spans="1:8" ht="24.95" customHeight="1" x14ac:dyDescent="0.25">
      <c r="A13" s="41"/>
      <c r="B13" s="42" t="s">
        <v>222</v>
      </c>
      <c r="C13" s="43" t="s">
        <v>131</v>
      </c>
      <c r="D13" s="101">
        <v>45169</v>
      </c>
      <c r="E13" s="41"/>
    </row>
    <row r="14" spans="1:8" ht="24.95" customHeight="1" x14ac:dyDescent="0.25">
      <c r="A14" s="41"/>
      <c r="B14" s="42" t="s">
        <v>223</v>
      </c>
      <c r="C14" s="43" t="s">
        <v>131</v>
      </c>
      <c r="D14" s="101">
        <v>45170</v>
      </c>
      <c r="E14" s="41"/>
    </row>
    <row r="15" spans="1:8" ht="24.95" customHeight="1" x14ac:dyDescent="0.25">
      <c r="A15" s="41"/>
      <c r="B15" s="42" t="s">
        <v>224</v>
      </c>
      <c r="C15" s="43" t="s">
        <v>131</v>
      </c>
      <c r="D15" s="101">
        <v>45171</v>
      </c>
      <c r="E15" s="41"/>
    </row>
    <row r="16" spans="1:8" ht="24.95" customHeight="1" x14ac:dyDescent="0.25">
      <c r="A16" s="41"/>
      <c r="B16" s="42" t="s">
        <v>225</v>
      </c>
      <c r="C16" s="43" t="s">
        <v>131</v>
      </c>
      <c r="D16" s="54" t="s">
        <v>67</v>
      </c>
      <c r="E16" s="41"/>
    </row>
    <row r="17" spans="1:5" ht="24.95" customHeight="1" x14ac:dyDescent="0.25">
      <c r="A17" s="41"/>
      <c r="B17" s="42" t="s">
        <v>220</v>
      </c>
      <c r="C17" s="43" t="s">
        <v>131</v>
      </c>
      <c r="D17" s="54" t="s">
        <v>281</v>
      </c>
      <c r="E17" s="41"/>
    </row>
    <row r="18" spans="1:5" x14ac:dyDescent="0.25">
      <c r="A18" s="41"/>
      <c r="B18" s="41"/>
      <c r="C18" s="41"/>
      <c r="D18" s="41"/>
      <c r="E18" s="41"/>
    </row>
  </sheetData>
  <sheetProtection password="CA5D" sheet="1" objects="1" scenarios="1"/>
  <mergeCells count="4">
    <mergeCell ref="B2:D2"/>
    <mergeCell ref="B3:D3"/>
    <mergeCell ref="B4:D4"/>
    <mergeCell ref="F2:F4"/>
  </mergeCells>
  <dataValidations count="1">
    <dataValidation type="list" allowBlank="1" showInputMessage="1" showErrorMessage="1" sqref="D10" xr:uid="{00000000-0002-0000-0000-000000000000}">
      <formula1>"  1 (Satu),  2 (Dua)"</formula1>
    </dataValidation>
  </dataValidations>
  <hyperlinks>
    <hyperlink ref="F6" location="COVER!A1" display="COVER" xr:uid="{00000000-0004-0000-0000-000000000000}"/>
    <hyperlink ref="F7" location="'1-PERENCANAAN'!A1" display="PERENCANAAN" xr:uid="{00000000-0004-0000-0000-000001000000}"/>
    <hyperlink ref="F8" location="'2.MODUL AJAR'!A1" display="MDUL AJAR" xr:uid="{00000000-0004-0000-0000-000002000000}"/>
    <hyperlink ref="F9" location="'3.PELAKSANAAN'!A1" display="PELAKSANAAN" xr:uid="{00000000-0004-0000-0000-000003000000}"/>
    <hyperlink ref="F10" location="'4.ASESMEN'!A1" display="ASESMEN" xr:uid="{00000000-0004-0000-0000-000004000000}"/>
    <hyperlink ref="F11" location="REKAP!A1" display="REKAP NILAI" xr:uid="{00000000-0004-0000-0000-000005000000}"/>
    <hyperlink ref="F12" location="BK!A1" display="GURU BK" xr:uid="{00000000-0004-0000-0000-000006000000}"/>
  </hyperlinks>
  <pageMargins left="0.7" right="0.7" top="0.75" bottom="0.75" header="0.3" footer="0.3"/>
  <pageSetup paperSize="9" scale="92" orientation="portrait" horizontalDpi="0" verticalDpi="0" r:id="rId1"/>
  <colBreaks count="1" manualBreakCount="1">
    <brk id="5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Sheet8!$C$2:$C$61</xm:f>
          </x14:formula1>
          <xm:sqref>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0"/>
  <sheetViews>
    <sheetView showRowColHeaders="0" topLeftCell="A4" zoomScale="85" zoomScaleNormal="85" zoomScaleSheetLayoutView="100" workbookViewId="0">
      <selection activeCell="F15" sqref="F15:F16"/>
    </sheetView>
  </sheetViews>
  <sheetFormatPr defaultColWidth="0" defaultRowHeight="18.75" zeroHeight="1" x14ac:dyDescent="0.25"/>
  <cols>
    <col min="1" max="1" width="4.9296875" style="40" customWidth="1"/>
    <col min="2" max="2" width="36.8671875" style="40" customWidth="1"/>
    <col min="3" max="3" width="2.09375" style="40" customWidth="1"/>
    <col min="4" max="4" width="34.28125" style="40" customWidth="1"/>
    <col min="5" max="5" width="4.9296875" style="40" customWidth="1"/>
    <col min="6" max="6" width="9" style="40" customWidth="1"/>
    <col min="7" max="7" width="0" style="40" hidden="1" customWidth="1"/>
    <col min="8" max="16384" width="9" style="40" hidden="1"/>
  </cols>
  <sheetData>
    <row r="1" spans="1:6" ht="30" customHeight="1" x14ac:dyDescent="0.25">
      <c r="A1" s="41"/>
      <c r="B1" s="41"/>
      <c r="C1" s="41"/>
      <c r="D1" s="41"/>
      <c r="E1" s="41"/>
    </row>
    <row r="2" spans="1:6" ht="30" customHeight="1" x14ac:dyDescent="0.35">
      <c r="A2" s="41"/>
      <c r="B2" s="113"/>
      <c r="C2" s="113"/>
      <c r="D2" s="113"/>
      <c r="E2" s="41"/>
    </row>
    <row r="3" spans="1:6" ht="27" x14ac:dyDescent="0.35">
      <c r="A3" s="41"/>
      <c r="B3" s="113" t="s">
        <v>389</v>
      </c>
      <c r="C3" s="113"/>
      <c r="D3" s="113"/>
      <c r="E3" s="41"/>
    </row>
    <row r="4" spans="1:6" ht="27" x14ac:dyDescent="0.35">
      <c r="A4" s="41"/>
      <c r="B4" s="115" t="s">
        <v>217</v>
      </c>
      <c r="C4" s="115"/>
      <c r="D4" s="115"/>
      <c r="E4" s="41"/>
    </row>
    <row r="5" spans="1:6" ht="27" x14ac:dyDescent="0.35">
      <c r="A5" s="41"/>
      <c r="B5" s="115" t="s">
        <v>227</v>
      </c>
      <c r="C5" s="115"/>
      <c r="D5" s="115"/>
      <c r="E5" s="41"/>
    </row>
    <row r="6" spans="1:6" x14ac:dyDescent="0.25">
      <c r="A6" s="41"/>
      <c r="B6" s="55"/>
      <c r="C6" s="55"/>
      <c r="D6" s="55"/>
      <c r="E6" s="41"/>
    </row>
    <row r="7" spans="1:6" ht="24.95" customHeight="1" x14ac:dyDescent="0.25">
      <c r="A7" s="41"/>
      <c r="B7" s="70" t="s">
        <v>218</v>
      </c>
      <c r="C7" s="78" t="s">
        <v>131</v>
      </c>
      <c r="D7" s="102" t="str">
        <f>MID('DATA INDUK'!D6,6,50)</f>
        <v>Drs. Tohir, M.M.</v>
      </c>
      <c r="E7" s="41"/>
    </row>
    <row r="8" spans="1:6" ht="24.95" customHeight="1" x14ac:dyDescent="0.25">
      <c r="A8" s="41"/>
      <c r="B8" s="70" t="s">
        <v>220</v>
      </c>
      <c r="C8" s="78" t="s">
        <v>131</v>
      </c>
      <c r="D8" s="103" t="str">
        <f>'DATA INDUK'!D7</f>
        <v>19651226 199303 1 009</v>
      </c>
      <c r="E8" s="41"/>
    </row>
    <row r="9" spans="1:6" ht="24.95" customHeight="1" x14ac:dyDescent="0.25">
      <c r="A9" s="41"/>
      <c r="B9" s="70" t="s">
        <v>219</v>
      </c>
      <c r="C9" s="78" t="s">
        <v>131</v>
      </c>
      <c r="D9" s="103" t="str">
        <f>'DATA INDUK'!D8</f>
        <v>Kimia</v>
      </c>
      <c r="E9" s="41"/>
    </row>
    <row r="10" spans="1:6" ht="24.95" customHeight="1" x14ac:dyDescent="0.25">
      <c r="A10" s="41"/>
      <c r="B10" s="70" t="s">
        <v>395</v>
      </c>
      <c r="C10" s="78" t="s">
        <v>131</v>
      </c>
      <c r="D10" s="104" t="str">
        <f>'DATA INDUK'!D10</f>
        <v>2 (Dua)</v>
      </c>
      <c r="E10" s="41"/>
    </row>
    <row r="11" spans="1:6" ht="24.95" customHeight="1" x14ac:dyDescent="0.25">
      <c r="A11" s="41"/>
      <c r="B11" s="56"/>
      <c r="C11" s="56"/>
      <c r="D11" s="58"/>
      <c r="E11" s="41"/>
    </row>
    <row r="12" spans="1:6" ht="24.95" customHeight="1" x14ac:dyDescent="0.25">
      <c r="A12" s="41"/>
      <c r="B12" s="56"/>
      <c r="C12" s="56"/>
      <c r="D12" s="58"/>
      <c r="E12" s="41"/>
    </row>
    <row r="13" spans="1:6" ht="24.95" customHeight="1" x14ac:dyDescent="0.25">
      <c r="A13" s="41"/>
      <c r="B13" s="56"/>
      <c r="C13" s="56"/>
      <c r="D13" s="58"/>
      <c r="E13" s="41"/>
    </row>
    <row r="14" spans="1:6" ht="24.95" customHeight="1" x14ac:dyDescent="0.25">
      <c r="A14" s="41"/>
      <c r="B14" s="56"/>
      <c r="C14" s="56"/>
      <c r="D14" s="58"/>
      <c r="E14" s="41"/>
    </row>
    <row r="15" spans="1:6" ht="24.95" customHeight="1" x14ac:dyDescent="0.25">
      <c r="A15" s="41"/>
      <c r="B15" s="56"/>
      <c r="C15" s="56"/>
      <c r="D15" s="58"/>
      <c r="E15" s="41"/>
      <c r="F15" s="116" t="s">
        <v>413</v>
      </c>
    </row>
    <row r="16" spans="1:6" ht="24.95" customHeight="1" x14ac:dyDescent="0.25">
      <c r="A16" s="41"/>
      <c r="B16" s="56"/>
      <c r="C16" s="56"/>
      <c r="D16" s="58"/>
      <c r="E16" s="41"/>
      <c r="F16" s="116"/>
    </row>
    <row r="17" spans="1:7" ht="24.95" customHeight="1" x14ac:dyDescent="0.25">
      <c r="A17" s="41"/>
      <c r="B17" s="56"/>
      <c r="C17" s="56"/>
      <c r="D17" s="58"/>
      <c r="E17" s="41"/>
    </row>
    <row r="18" spans="1:7" ht="24.95" customHeight="1" x14ac:dyDescent="0.25">
      <c r="A18" s="41"/>
      <c r="B18" s="56"/>
      <c r="C18" s="56"/>
      <c r="D18" s="58"/>
      <c r="E18" s="41"/>
    </row>
    <row r="19" spans="1:7" ht="24.95" customHeight="1" x14ac:dyDescent="0.25">
      <c r="A19" s="41"/>
      <c r="B19" s="56"/>
      <c r="C19" s="56"/>
      <c r="D19" s="58"/>
      <c r="E19" s="41"/>
    </row>
    <row r="20" spans="1:7" ht="24.95" customHeight="1" x14ac:dyDescent="0.25">
      <c r="A20" s="41"/>
      <c r="B20" s="56"/>
      <c r="C20" s="56"/>
      <c r="D20" s="58"/>
      <c r="E20" s="41"/>
    </row>
    <row r="21" spans="1:7" ht="24.95" customHeight="1" x14ac:dyDescent="0.25">
      <c r="A21" s="41"/>
      <c r="B21" s="56"/>
      <c r="C21" s="56"/>
      <c r="D21" s="58"/>
      <c r="E21" s="41"/>
    </row>
    <row r="22" spans="1:7" ht="24.95" customHeight="1" x14ac:dyDescent="0.25">
      <c r="A22" s="41"/>
      <c r="B22" s="56"/>
      <c r="C22" s="56"/>
      <c r="D22" s="55"/>
      <c r="E22" s="41"/>
      <c r="G22" s="40" t="s">
        <v>79</v>
      </c>
    </row>
    <row r="23" spans="1:7" ht="24.95" customHeight="1" x14ac:dyDescent="0.25">
      <c r="A23" s="41"/>
      <c r="B23" s="56"/>
      <c r="C23" s="56"/>
      <c r="D23" s="59"/>
      <c r="E23" s="41"/>
    </row>
    <row r="24" spans="1:7" ht="24.95" customHeight="1" x14ac:dyDescent="0.25">
      <c r="A24" s="41"/>
      <c r="B24" s="56"/>
      <c r="C24" s="56"/>
      <c r="D24" s="55"/>
      <c r="E24" s="41"/>
    </row>
    <row r="25" spans="1:7" ht="24.95" customHeight="1" x14ac:dyDescent="0.25">
      <c r="A25" s="41"/>
      <c r="B25" s="56"/>
      <c r="C25" s="56"/>
      <c r="D25" s="55"/>
      <c r="E25" s="41"/>
    </row>
    <row r="26" spans="1:7" ht="24.95" customHeight="1" x14ac:dyDescent="0.25">
      <c r="A26" s="41"/>
      <c r="B26" s="56"/>
      <c r="C26" s="56"/>
      <c r="D26" s="55"/>
      <c r="E26" s="41"/>
    </row>
    <row r="27" spans="1:7" ht="24.95" customHeight="1" x14ac:dyDescent="0.25">
      <c r="A27" s="41"/>
      <c r="B27" s="56"/>
      <c r="C27" s="56"/>
      <c r="D27" s="55"/>
      <c r="E27" s="41"/>
    </row>
    <row r="28" spans="1:7" ht="24.95" customHeight="1" x14ac:dyDescent="0.25">
      <c r="A28" s="41"/>
      <c r="B28" s="56"/>
      <c r="C28" s="56"/>
      <c r="D28" s="55"/>
      <c r="E28" s="41"/>
    </row>
    <row r="29" spans="1:7" ht="29.25" customHeight="1" x14ac:dyDescent="0.25">
      <c r="A29" s="41"/>
      <c r="B29" s="60"/>
      <c r="C29" s="60"/>
      <c r="D29" s="60"/>
      <c r="E29" s="41"/>
    </row>
    <row r="30" spans="1:7" hidden="1" x14ac:dyDescent="0.25">
      <c r="B30" s="55"/>
      <c r="C30" s="55"/>
      <c r="D30" s="55"/>
    </row>
  </sheetData>
  <sheetProtection password="CA5D" sheet="1" objects="1" scenarios="1"/>
  <mergeCells count="5">
    <mergeCell ref="B3:D3"/>
    <mergeCell ref="B4:D4"/>
    <mergeCell ref="B5:D5"/>
    <mergeCell ref="B2:D2"/>
    <mergeCell ref="F15:F16"/>
  </mergeCells>
  <hyperlinks>
    <hyperlink ref="F15:F16" location="'DATA INDUK'!A1" display="DATA INDUK" xr:uid="{00000000-0004-0000-0100-000000000000}"/>
  </hyperlinks>
  <printOptions verticalCentered="1"/>
  <pageMargins left="0.70866141732283472" right="0.31496062992125984" top="0.74803149606299213" bottom="0.74803149606299213" header="0.31496062992125984" footer="0.31496062992125984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2"/>
  <sheetViews>
    <sheetView showRowColHeaders="0" view="pageBreakPreview" topLeftCell="A19" zoomScaleNormal="85" zoomScaleSheetLayoutView="100" workbookViewId="0">
      <selection activeCell="I11" sqref="I11:I12"/>
    </sheetView>
  </sheetViews>
  <sheetFormatPr defaultColWidth="0" defaultRowHeight="18.75" zeroHeight="1" x14ac:dyDescent="0.25"/>
  <cols>
    <col min="1" max="2" width="4.9296875" style="40" customWidth="1"/>
    <col min="3" max="3" width="22.44140625" style="40" customWidth="1"/>
    <col min="4" max="4" width="2.5859375" style="40" customWidth="1"/>
    <col min="5" max="5" width="24.04296875" style="40" customWidth="1"/>
    <col min="6" max="6" width="7.2734375" style="40" customWidth="1"/>
    <col min="7" max="7" width="16.890625" style="40" customWidth="1"/>
    <col min="8" max="8" width="4.9296875" style="40" customWidth="1"/>
    <col min="9" max="9" width="9" style="40" customWidth="1"/>
    <col min="10" max="16384" width="9" style="40" hidden="1"/>
  </cols>
  <sheetData>
    <row r="1" spans="1:9" ht="30" customHeight="1" x14ac:dyDescent="0.25">
      <c r="A1" s="41"/>
      <c r="B1" s="41"/>
      <c r="C1" s="41"/>
      <c r="D1" s="41"/>
      <c r="E1" s="41"/>
      <c r="F1" s="41"/>
      <c r="G1" s="41"/>
      <c r="H1" s="41"/>
    </row>
    <row r="2" spans="1:9" ht="17.25" customHeight="1" x14ac:dyDescent="0.35">
      <c r="A2" s="41"/>
      <c r="B2" s="90"/>
      <c r="C2" s="90"/>
      <c r="D2" s="90"/>
      <c r="E2" s="90"/>
      <c r="F2" s="90"/>
      <c r="G2" s="90"/>
      <c r="H2" s="41"/>
    </row>
    <row r="3" spans="1:9" ht="24" customHeight="1" x14ac:dyDescent="0.35">
      <c r="A3" s="41"/>
      <c r="B3" s="90"/>
      <c r="C3" s="113" t="s">
        <v>389</v>
      </c>
      <c r="D3" s="113"/>
      <c r="E3" s="113"/>
      <c r="F3" s="113"/>
      <c r="G3" s="113"/>
      <c r="H3" s="41"/>
    </row>
    <row r="4" spans="1:9" ht="31.5" customHeight="1" x14ac:dyDescent="0.35">
      <c r="A4" s="41"/>
      <c r="B4" s="90"/>
      <c r="C4" s="121" t="s">
        <v>403</v>
      </c>
      <c r="D4" s="121"/>
      <c r="E4" s="121"/>
      <c r="F4" s="121"/>
      <c r="G4" s="121"/>
      <c r="H4" s="41"/>
    </row>
    <row r="5" spans="1:9" x14ac:dyDescent="0.25">
      <c r="A5" s="41"/>
      <c r="B5" s="56"/>
      <c r="C5" s="55"/>
      <c r="D5" s="55"/>
      <c r="E5" s="55"/>
      <c r="F5" s="55"/>
      <c r="G5" s="55"/>
      <c r="H5" s="41"/>
    </row>
    <row r="6" spans="1:9" ht="17.100000000000001" customHeight="1" x14ac:dyDescent="0.25">
      <c r="A6" s="41"/>
      <c r="B6" s="56"/>
      <c r="C6" s="70" t="s">
        <v>218</v>
      </c>
      <c r="D6" s="78" t="s">
        <v>131</v>
      </c>
      <c r="E6" s="71" t="str">
        <f>MID('DATA INDUK'!D6,6,50)</f>
        <v>Drs. Tohir, M.M.</v>
      </c>
      <c r="F6" s="78"/>
      <c r="G6" s="78"/>
      <c r="H6" s="41"/>
    </row>
    <row r="7" spans="1:9" ht="17.100000000000001" customHeight="1" x14ac:dyDescent="0.25">
      <c r="A7" s="41"/>
      <c r="B7" s="56"/>
      <c r="C7" s="70" t="s">
        <v>220</v>
      </c>
      <c r="D7" s="78" t="s">
        <v>131</v>
      </c>
      <c r="E7" s="57" t="str">
        <f>'DATA INDUK'!D7</f>
        <v>19651226 199303 1 009</v>
      </c>
      <c r="F7" s="78"/>
      <c r="G7" s="78"/>
      <c r="H7" s="41"/>
    </row>
    <row r="8" spans="1:9" ht="17.100000000000001" customHeight="1" x14ac:dyDescent="0.25">
      <c r="A8" s="41"/>
      <c r="B8" s="56"/>
      <c r="C8" s="70" t="s">
        <v>219</v>
      </c>
      <c r="D8" s="78" t="s">
        <v>131</v>
      </c>
      <c r="E8" s="57" t="str">
        <f>'DATA INDUK'!D8</f>
        <v>Kimia</v>
      </c>
      <c r="F8" s="78"/>
      <c r="G8" s="78"/>
      <c r="H8" s="41"/>
    </row>
    <row r="9" spans="1:9" ht="17.100000000000001" customHeight="1" x14ac:dyDescent="0.25">
      <c r="A9" s="41"/>
      <c r="B9" s="56"/>
      <c r="C9" s="70" t="s">
        <v>395</v>
      </c>
      <c r="D9" s="78" t="s">
        <v>131</v>
      </c>
      <c r="E9" s="58" t="str">
        <f>'DATA INDUK'!D10</f>
        <v>2 (Dua)</v>
      </c>
      <c r="F9" s="78"/>
      <c r="G9" s="78"/>
      <c r="H9" s="41"/>
    </row>
    <row r="10" spans="1:9" ht="24.95" customHeight="1" x14ac:dyDescent="0.25">
      <c r="A10" s="41"/>
      <c r="B10" s="56"/>
      <c r="C10" s="56"/>
      <c r="D10" s="56"/>
      <c r="E10" s="56"/>
      <c r="F10" s="56"/>
      <c r="G10" s="56"/>
      <c r="H10" s="41"/>
    </row>
    <row r="11" spans="1:9" ht="24.95" customHeight="1" x14ac:dyDescent="0.25">
      <c r="A11" s="41"/>
      <c r="B11" s="92" t="s">
        <v>398</v>
      </c>
      <c r="C11" s="122" t="s">
        <v>406</v>
      </c>
      <c r="D11" s="122"/>
      <c r="E11" s="122"/>
      <c r="F11" s="92" t="s">
        <v>391</v>
      </c>
      <c r="G11" s="92" t="s">
        <v>392</v>
      </c>
      <c r="H11" s="41"/>
      <c r="I11" s="116" t="s">
        <v>413</v>
      </c>
    </row>
    <row r="12" spans="1:9" ht="24.95" customHeight="1" x14ac:dyDescent="0.25">
      <c r="A12" s="41"/>
      <c r="B12" s="91">
        <v>1</v>
      </c>
      <c r="C12" s="117" t="s">
        <v>399</v>
      </c>
      <c r="D12" s="117"/>
      <c r="E12" s="117"/>
      <c r="F12" s="94">
        <f>'1-PERENCANAAN'!E31</f>
        <v>0</v>
      </c>
      <c r="G12" s="86" t="str">
        <f t="shared" ref="G12:G15" si="0">IF(F12="","",IF(F12&lt;=50,"Kurang",IF(F12&lt;=60,"Sedang",IF(F12&lt;=75,"Cukup",IF(F12&lt;=90,"Baik",IF(F12&gt;91,"Amat Baik"))))))</f>
        <v>Kurang</v>
      </c>
      <c r="H12" s="41"/>
      <c r="I12" s="116"/>
    </row>
    <row r="13" spans="1:9" ht="24.95" customHeight="1" x14ac:dyDescent="0.25">
      <c r="A13" s="41"/>
      <c r="B13" s="91">
        <v>2</v>
      </c>
      <c r="C13" s="117" t="s">
        <v>104</v>
      </c>
      <c r="D13" s="117"/>
      <c r="E13" s="117"/>
      <c r="F13" s="94">
        <f>'2.MODUL AJAR'!E30</f>
        <v>0</v>
      </c>
      <c r="G13" s="86" t="str">
        <f t="shared" si="0"/>
        <v>Kurang</v>
      </c>
      <c r="H13" s="41"/>
    </row>
    <row r="14" spans="1:9" ht="24.95" customHeight="1" x14ac:dyDescent="0.25">
      <c r="A14" s="41"/>
      <c r="B14" s="91">
        <v>3</v>
      </c>
      <c r="C14" s="117" t="s">
        <v>401</v>
      </c>
      <c r="D14" s="117"/>
      <c r="E14" s="117"/>
      <c r="F14" s="95">
        <f>'3.PELAKSANAAN'!E72</f>
        <v>3</v>
      </c>
      <c r="G14" s="86" t="str">
        <f t="shared" si="0"/>
        <v>Kurang</v>
      </c>
      <c r="H14" s="41"/>
    </row>
    <row r="15" spans="1:9" ht="24.95" customHeight="1" x14ac:dyDescent="0.25">
      <c r="A15" s="41"/>
      <c r="B15" s="91">
        <v>4</v>
      </c>
      <c r="C15" s="117" t="s">
        <v>400</v>
      </c>
      <c r="D15" s="117"/>
      <c r="E15" s="117"/>
      <c r="F15" s="95">
        <f>'4.ASESMEN'!E36</f>
        <v>0</v>
      </c>
      <c r="G15" s="86" t="str">
        <f t="shared" si="0"/>
        <v>Kurang</v>
      </c>
      <c r="H15" s="41"/>
    </row>
    <row r="16" spans="1:9" ht="24.95" customHeight="1" x14ac:dyDescent="0.25">
      <c r="A16" s="41"/>
      <c r="B16" s="118" t="s">
        <v>402</v>
      </c>
      <c r="C16" s="119"/>
      <c r="D16" s="119"/>
      <c r="E16" s="120"/>
      <c r="F16" s="96">
        <f>ROUND(AVERAGE(F12:F15),0)</f>
        <v>1</v>
      </c>
      <c r="G16" s="86" t="str">
        <f>IF(F16="","",IF(F16&lt;=50,"Kurang",IF(F16&lt;=60,"Sedang",IF(F16&lt;=75,"Cukup",IF(F16&lt;=90,"Baik",IF(F16&gt;91,"Amat Baik"))))))</f>
        <v>Kurang</v>
      </c>
      <c r="H16" s="41"/>
    </row>
    <row r="17" spans="1:8" ht="24.95" customHeight="1" x14ac:dyDescent="0.25">
      <c r="A17" s="41"/>
      <c r="B17" s="56"/>
      <c r="C17" s="1"/>
      <c r="D17" s="1"/>
      <c r="E17" s="85"/>
      <c r="F17" s="1"/>
      <c r="G17" s="56"/>
      <c r="H17" s="41"/>
    </row>
    <row r="18" spans="1:8" ht="24.95" customHeight="1" x14ac:dyDescent="0.25">
      <c r="A18" s="41"/>
      <c r="B18" s="56"/>
      <c r="C18" s="2" t="s">
        <v>404</v>
      </c>
      <c r="D18" s="1"/>
      <c r="F18" s="2" t="s">
        <v>405</v>
      </c>
      <c r="G18" s="56"/>
      <c r="H18" s="41"/>
    </row>
    <row r="19" spans="1:8" ht="24.95" customHeight="1" x14ac:dyDescent="0.25">
      <c r="A19" s="41"/>
      <c r="B19" s="56"/>
      <c r="C19" s="2"/>
      <c r="D19" s="1"/>
      <c r="F19" s="1"/>
      <c r="G19" s="56"/>
      <c r="H19" s="41"/>
    </row>
    <row r="20" spans="1:8" ht="39" customHeight="1" x14ac:dyDescent="0.25">
      <c r="A20" s="41"/>
      <c r="B20" s="56"/>
      <c r="C20" s="2"/>
      <c r="D20" s="1"/>
      <c r="F20" s="1"/>
      <c r="G20" s="56"/>
      <c r="H20" s="41"/>
    </row>
    <row r="21" spans="1:8" ht="17.100000000000001" customHeight="1" x14ac:dyDescent="0.25">
      <c r="A21" s="41"/>
      <c r="B21" s="56"/>
      <c r="C21" s="5" t="s">
        <v>67</v>
      </c>
      <c r="D21" s="1"/>
      <c r="F21" s="88" t="str">
        <f>MID('DATA INDUK'!D6,6,55)</f>
        <v>Drs. Tohir, M.M.</v>
      </c>
      <c r="G21" s="56"/>
      <c r="H21" s="41"/>
    </row>
    <row r="22" spans="1:8" ht="17.100000000000001" customHeight="1" x14ac:dyDescent="0.25">
      <c r="A22" s="41"/>
      <c r="B22" s="56"/>
      <c r="C22" s="2" t="s">
        <v>68</v>
      </c>
      <c r="D22" s="1"/>
      <c r="F22" s="85" t="str">
        <f>"NIP. "&amp;'DATA INDUK'!D7</f>
        <v>NIP. 19651226 199303 1 009</v>
      </c>
      <c r="G22" s="56"/>
      <c r="H22" s="41"/>
    </row>
    <row r="23" spans="1:8" ht="24.95" customHeight="1" x14ac:dyDescent="0.25">
      <c r="A23" s="41"/>
      <c r="B23" s="56"/>
      <c r="C23" s="1"/>
      <c r="E23" s="1"/>
      <c r="F23" s="1"/>
      <c r="G23" s="56"/>
      <c r="H23" s="41"/>
    </row>
    <row r="24" spans="1:8" ht="24.95" customHeight="1" x14ac:dyDescent="0.25">
      <c r="A24" s="41"/>
      <c r="B24" s="56"/>
      <c r="C24" s="1"/>
      <c r="D24" s="74" t="s">
        <v>69</v>
      </c>
      <c r="E24" s="1"/>
      <c r="F24" s="1"/>
      <c r="G24" s="56"/>
      <c r="H24" s="41"/>
    </row>
    <row r="25" spans="1:8" x14ac:dyDescent="0.25">
      <c r="A25" s="41"/>
      <c r="C25" s="1"/>
      <c r="D25" s="74"/>
      <c r="E25" s="1"/>
      <c r="F25" s="1"/>
      <c r="G25" s="55"/>
      <c r="H25" s="41"/>
    </row>
    <row r="26" spans="1:8" x14ac:dyDescent="0.25">
      <c r="A26" s="41"/>
      <c r="C26" s="1"/>
      <c r="E26" s="1"/>
      <c r="F26" s="1"/>
      <c r="H26" s="41"/>
    </row>
    <row r="27" spans="1:8" x14ac:dyDescent="0.25">
      <c r="A27" s="41"/>
      <c r="C27" s="1"/>
      <c r="E27" s="1"/>
      <c r="F27" s="1"/>
      <c r="H27" s="41"/>
    </row>
    <row r="28" spans="1:8" x14ac:dyDescent="0.25">
      <c r="A28" s="41"/>
      <c r="C28" s="1"/>
      <c r="D28" s="93" t="s">
        <v>105</v>
      </c>
      <c r="E28" s="1"/>
      <c r="F28" s="1"/>
      <c r="H28" s="41"/>
    </row>
    <row r="29" spans="1:8" x14ac:dyDescent="0.25">
      <c r="A29" s="41"/>
      <c r="C29" s="1"/>
      <c r="D29" s="74" t="s">
        <v>70</v>
      </c>
      <c r="E29" s="1"/>
      <c r="F29" s="1"/>
      <c r="H29" s="41"/>
    </row>
    <row r="30" spans="1:8" x14ac:dyDescent="0.25">
      <c r="A30" s="41"/>
      <c r="C30" s="1"/>
      <c r="D30" s="74"/>
      <c r="E30" s="1"/>
      <c r="F30" s="1"/>
      <c r="H30" s="41"/>
    </row>
    <row r="31" spans="1:8" x14ac:dyDescent="0.25">
      <c r="A31" s="41"/>
      <c r="C31" s="1"/>
      <c r="E31" s="1"/>
      <c r="F31" s="1"/>
      <c r="H31" s="41"/>
    </row>
    <row r="32" spans="1:8" ht="30" customHeight="1" x14ac:dyDescent="0.25">
      <c r="A32" s="41"/>
      <c r="B32" s="41"/>
      <c r="C32" s="41"/>
      <c r="D32" s="41"/>
      <c r="E32" s="41"/>
      <c r="F32" s="41"/>
      <c r="G32" s="41"/>
      <c r="H32" s="41"/>
    </row>
  </sheetData>
  <sheetProtection password="CA5D" sheet="1" objects="1" scenarios="1"/>
  <mergeCells count="9">
    <mergeCell ref="I11:I12"/>
    <mergeCell ref="C4:G4"/>
    <mergeCell ref="C11:E11"/>
    <mergeCell ref="C12:E12"/>
    <mergeCell ref="C13:E13"/>
    <mergeCell ref="C14:E14"/>
    <mergeCell ref="C15:E15"/>
    <mergeCell ref="B16:E16"/>
    <mergeCell ref="C3:G3"/>
  </mergeCells>
  <hyperlinks>
    <hyperlink ref="I11:I12" location="'DATA INDUK'!A1" display="DATA INDUK" xr:uid="{00000000-0004-0000-0200-000000000000}"/>
  </hyperlinks>
  <printOptions verticalCentered="1"/>
  <pageMargins left="0.70866141732283472" right="0.31496062992125984" top="0.74803149606299213" bottom="0.74803149606299213" header="0.31496062992125984" footer="0.31496062992125984"/>
  <pageSetup paperSize="9" scale="98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3"/>
  <sheetViews>
    <sheetView showRowColHeaders="0" view="pageBreakPreview" zoomScaleNormal="100" zoomScaleSheetLayoutView="100" workbookViewId="0">
      <selection activeCell="G11" sqref="G11:G12"/>
    </sheetView>
  </sheetViews>
  <sheetFormatPr defaultColWidth="0" defaultRowHeight="15" x14ac:dyDescent="0.2"/>
  <cols>
    <col min="1" max="1" width="5.17578125" style="1" customWidth="1"/>
    <col min="2" max="2" width="8.13671875" style="1" customWidth="1"/>
    <col min="3" max="3" width="45.37890625" style="1" customWidth="1"/>
    <col min="4" max="5" width="6.65625" style="1" customWidth="1"/>
    <col min="6" max="6" width="12.69921875" style="1" customWidth="1"/>
    <col min="7" max="7" width="9" style="1" customWidth="1"/>
    <col min="8" max="8" width="0" style="1" hidden="1" customWidth="1"/>
    <col min="9" max="16384" width="9" style="1" hidden="1"/>
  </cols>
  <sheetData>
    <row r="1" spans="1:8" ht="16.5" customHeight="1" x14ac:dyDescent="0.2">
      <c r="A1" s="142" t="s">
        <v>73</v>
      </c>
      <c r="B1" s="142"/>
      <c r="C1" s="142"/>
      <c r="D1" s="142"/>
      <c r="E1" s="142"/>
      <c r="F1" s="142"/>
    </row>
    <row r="2" spans="1:8" ht="18.75" x14ac:dyDescent="0.2">
      <c r="A2" s="143" t="s">
        <v>74</v>
      </c>
      <c r="B2" s="143"/>
      <c r="C2" s="143"/>
      <c r="D2" s="143"/>
      <c r="E2" s="143"/>
      <c r="F2" s="143"/>
    </row>
    <row r="3" spans="1:8" ht="18" x14ac:dyDescent="0.2">
      <c r="A3" s="144" t="s">
        <v>75</v>
      </c>
      <c r="B3" s="144"/>
      <c r="C3" s="144"/>
      <c r="D3" s="144"/>
      <c r="E3" s="144"/>
      <c r="F3" s="144"/>
    </row>
    <row r="4" spans="1:8" ht="18" x14ac:dyDescent="0.2">
      <c r="A4" s="144" t="s">
        <v>76</v>
      </c>
      <c r="B4" s="144"/>
      <c r="C4" s="144"/>
      <c r="D4" s="144"/>
      <c r="E4" s="144"/>
      <c r="F4" s="144"/>
    </row>
    <row r="5" spans="1:8" ht="18" x14ac:dyDescent="0.2">
      <c r="A5" s="144" t="s">
        <v>77</v>
      </c>
      <c r="B5" s="144"/>
      <c r="C5" s="144"/>
      <c r="D5" s="144"/>
      <c r="E5" s="144"/>
      <c r="F5" s="144"/>
    </row>
    <row r="6" spans="1:8" x14ac:dyDescent="0.2">
      <c r="A6" s="4"/>
      <c r="B6" s="4"/>
      <c r="C6" s="4"/>
      <c r="D6" s="4"/>
      <c r="E6" s="4"/>
      <c r="F6" s="4"/>
    </row>
    <row r="7" spans="1:8" x14ac:dyDescent="0.2">
      <c r="A7" s="2" t="s">
        <v>0</v>
      </c>
      <c r="C7" s="2" t="s">
        <v>106</v>
      </c>
      <c r="D7" s="2" t="s">
        <v>2</v>
      </c>
      <c r="F7" s="85" t="str">
        <f>": "&amp;'DATA INDUK'!D11&amp;"  Siswa"</f>
        <v>: 5  Siswa</v>
      </c>
      <c r="H7" s="2"/>
    </row>
    <row r="8" spans="1:8" x14ac:dyDescent="0.2">
      <c r="A8" s="2" t="s">
        <v>1</v>
      </c>
      <c r="C8" s="85" t="str">
        <f>": "&amp;MID('DATA INDUK'!D6,6,50)</f>
        <v>: Drs. Tohir, M.M.</v>
      </c>
      <c r="D8" s="2"/>
      <c r="G8" s="2"/>
    </row>
    <row r="9" spans="1:8" x14ac:dyDescent="0.2">
      <c r="A9" s="2"/>
    </row>
    <row r="10" spans="1:8" ht="32.25" customHeight="1" x14ac:dyDescent="0.2">
      <c r="A10" s="6" t="s">
        <v>3</v>
      </c>
      <c r="B10" s="141" t="s">
        <v>4</v>
      </c>
      <c r="C10" s="141"/>
      <c r="D10" s="6" t="s">
        <v>5</v>
      </c>
      <c r="E10" s="6" t="s">
        <v>6</v>
      </c>
      <c r="F10" s="6" t="s">
        <v>7</v>
      </c>
    </row>
    <row r="11" spans="1:8" ht="15.95" customHeight="1" x14ac:dyDescent="0.2">
      <c r="A11" s="76" t="s">
        <v>8</v>
      </c>
      <c r="B11" s="132" t="s">
        <v>9</v>
      </c>
      <c r="C11" s="133"/>
      <c r="D11" s="133"/>
      <c r="E11" s="133"/>
      <c r="F11" s="134"/>
      <c r="G11" s="116" t="s">
        <v>413</v>
      </c>
    </row>
    <row r="12" spans="1:8" ht="15.95" customHeight="1" x14ac:dyDescent="0.2">
      <c r="A12" s="7"/>
      <c r="B12" s="10">
        <v>1</v>
      </c>
      <c r="C12" s="8" t="s">
        <v>10</v>
      </c>
      <c r="D12" s="82"/>
      <c r="E12" s="82"/>
      <c r="F12" s="83"/>
      <c r="G12" s="116"/>
    </row>
    <row r="13" spans="1:8" ht="15.95" customHeight="1" x14ac:dyDescent="0.2">
      <c r="A13" s="7"/>
      <c r="B13" s="10">
        <v>2</v>
      </c>
      <c r="C13" s="8" t="s">
        <v>11</v>
      </c>
      <c r="D13" s="82"/>
      <c r="E13" s="82"/>
      <c r="F13" s="84"/>
    </row>
    <row r="14" spans="1:8" ht="15.95" customHeight="1" x14ac:dyDescent="0.2">
      <c r="A14" s="7"/>
      <c r="B14" s="10">
        <v>3</v>
      </c>
      <c r="C14" s="8" t="s">
        <v>12</v>
      </c>
      <c r="D14" s="82"/>
      <c r="E14" s="82"/>
      <c r="F14" s="84"/>
    </row>
    <row r="15" spans="1:8" ht="15.95" customHeight="1" x14ac:dyDescent="0.2">
      <c r="A15" s="7"/>
      <c r="B15" s="10">
        <v>4</v>
      </c>
      <c r="C15" s="8" t="s">
        <v>13</v>
      </c>
      <c r="D15" s="82"/>
      <c r="E15" s="82"/>
      <c r="F15" s="84"/>
    </row>
    <row r="16" spans="1:8" ht="15.95" customHeight="1" x14ac:dyDescent="0.2">
      <c r="A16" s="7"/>
      <c r="B16" s="10">
        <v>5</v>
      </c>
      <c r="C16" s="8" t="s">
        <v>14</v>
      </c>
      <c r="D16" s="82"/>
      <c r="E16" s="82"/>
      <c r="F16" s="84"/>
    </row>
    <row r="17" spans="1:6" ht="15.95" customHeight="1" x14ac:dyDescent="0.2">
      <c r="A17" s="7"/>
      <c r="B17" s="10">
        <v>6</v>
      </c>
      <c r="C17" s="8" t="s">
        <v>15</v>
      </c>
      <c r="D17" s="82"/>
      <c r="E17" s="82"/>
      <c r="F17" s="84"/>
    </row>
    <row r="18" spans="1:6" ht="15.95" customHeight="1" x14ac:dyDescent="0.2">
      <c r="A18" s="7"/>
      <c r="B18" s="10">
        <v>7</v>
      </c>
      <c r="C18" s="8" t="s">
        <v>16</v>
      </c>
      <c r="D18" s="82"/>
      <c r="E18" s="82"/>
      <c r="F18" s="84"/>
    </row>
    <row r="19" spans="1:6" ht="15.95" customHeight="1" x14ac:dyDescent="0.2">
      <c r="A19" s="76" t="s">
        <v>17</v>
      </c>
      <c r="B19" s="132" t="s">
        <v>18</v>
      </c>
      <c r="C19" s="133"/>
      <c r="D19" s="133"/>
      <c r="E19" s="133"/>
      <c r="F19" s="134"/>
    </row>
    <row r="20" spans="1:6" ht="15.95" customHeight="1" x14ac:dyDescent="0.2">
      <c r="A20" s="8"/>
      <c r="B20" s="69">
        <v>1</v>
      </c>
      <c r="C20" s="81" t="s">
        <v>19</v>
      </c>
      <c r="D20" s="61"/>
      <c r="E20" s="61"/>
      <c r="F20" s="61"/>
    </row>
    <row r="21" spans="1:6" ht="15.95" customHeight="1" x14ac:dyDescent="0.2">
      <c r="A21" s="8"/>
      <c r="B21" s="7"/>
      <c r="C21" s="16" t="s">
        <v>20</v>
      </c>
      <c r="D21" s="82"/>
      <c r="E21" s="82"/>
      <c r="F21" s="84"/>
    </row>
    <row r="22" spans="1:6" ht="15.95" customHeight="1" x14ac:dyDescent="0.2">
      <c r="A22" s="8"/>
      <c r="B22" s="7"/>
      <c r="C22" s="16" t="s">
        <v>21</v>
      </c>
      <c r="D22" s="82"/>
      <c r="E22" s="82"/>
      <c r="F22" s="84"/>
    </row>
    <row r="23" spans="1:6" ht="15.95" customHeight="1" x14ac:dyDescent="0.2">
      <c r="A23" s="8"/>
      <c r="B23" s="7"/>
      <c r="C23" s="16" t="s">
        <v>71</v>
      </c>
      <c r="D23" s="82"/>
      <c r="E23" s="82"/>
      <c r="F23" s="84"/>
    </row>
    <row r="24" spans="1:6" ht="15.95" customHeight="1" x14ac:dyDescent="0.2">
      <c r="A24" s="8"/>
      <c r="B24" s="7"/>
      <c r="C24" s="16" t="s">
        <v>22</v>
      </c>
      <c r="D24" s="82"/>
      <c r="E24" s="82"/>
      <c r="F24" s="84"/>
    </row>
    <row r="25" spans="1:6" ht="15.95" customHeight="1" x14ac:dyDescent="0.2">
      <c r="A25" s="8"/>
      <c r="B25" s="7"/>
      <c r="C25" s="16" t="s">
        <v>23</v>
      </c>
      <c r="D25" s="82"/>
      <c r="E25" s="82"/>
      <c r="F25" s="84"/>
    </row>
    <row r="26" spans="1:6" ht="15.95" customHeight="1" x14ac:dyDescent="0.2">
      <c r="A26" s="8"/>
      <c r="B26" s="80">
        <v>2</v>
      </c>
      <c r="C26" s="138" t="s">
        <v>24</v>
      </c>
      <c r="D26" s="139"/>
      <c r="E26" s="139"/>
      <c r="F26" s="140"/>
    </row>
    <row r="27" spans="1:6" ht="15.95" customHeight="1" x14ac:dyDescent="0.2">
      <c r="A27" s="8"/>
      <c r="B27" s="8"/>
      <c r="C27" s="16" t="s">
        <v>25</v>
      </c>
      <c r="D27" s="82"/>
      <c r="E27" s="82"/>
      <c r="F27" s="84"/>
    </row>
    <row r="28" spans="1:6" ht="15.95" customHeight="1" x14ac:dyDescent="0.2">
      <c r="A28" s="8"/>
      <c r="B28" s="8"/>
      <c r="C28" s="16" t="s">
        <v>26</v>
      </c>
      <c r="D28" s="82"/>
      <c r="E28" s="82"/>
      <c r="F28" s="84"/>
    </row>
    <row r="29" spans="1:6" ht="15.95" customHeight="1" x14ac:dyDescent="0.2">
      <c r="A29" s="8"/>
      <c r="B29" s="8"/>
      <c r="C29" s="16" t="s">
        <v>27</v>
      </c>
      <c r="D29" s="82"/>
      <c r="E29" s="82"/>
      <c r="F29" s="84"/>
    </row>
    <row r="30" spans="1:6" ht="15.95" customHeight="1" x14ac:dyDescent="0.2">
      <c r="A30" s="8"/>
      <c r="B30" s="8"/>
      <c r="C30" s="16" t="s">
        <v>28</v>
      </c>
      <c r="D30" s="82"/>
      <c r="E30" s="82"/>
      <c r="F30" s="84"/>
    </row>
    <row r="31" spans="1:6" ht="15.95" customHeight="1" x14ac:dyDescent="0.2">
      <c r="A31" s="8"/>
      <c r="B31" s="8"/>
      <c r="C31" s="16" t="s">
        <v>29</v>
      </c>
      <c r="D31" s="82"/>
      <c r="E31" s="82"/>
      <c r="F31" s="84"/>
    </row>
    <row r="32" spans="1:6" ht="15.95" customHeight="1" x14ac:dyDescent="0.2">
      <c r="A32" s="8"/>
      <c r="B32" s="8"/>
      <c r="C32" s="16" t="s">
        <v>30</v>
      </c>
      <c r="D32" s="82"/>
      <c r="E32" s="82"/>
      <c r="F32" s="84"/>
    </row>
    <row r="33" spans="1:7" ht="15.95" customHeight="1" x14ac:dyDescent="0.2">
      <c r="A33" s="8"/>
      <c r="B33" s="8"/>
      <c r="C33" s="16" t="s">
        <v>31</v>
      </c>
      <c r="D33" s="82"/>
      <c r="E33" s="82"/>
      <c r="F33" s="84"/>
    </row>
    <row r="34" spans="1:7" ht="15.95" customHeight="1" x14ac:dyDescent="0.2">
      <c r="A34" s="8"/>
      <c r="B34" s="8"/>
      <c r="C34" s="16" t="s">
        <v>32</v>
      </c>
      <c r="D34" s="82"/>
      <c r="E34" s="82"/>
      <c r="F34" s="84"/>
    </row>
    <row r="35" spans="1:7" ht="15.95" customHeight="1" x14ac:dyDescent="0.2">
      <c r="A35" s="8"/>
      <c r="B35" s="8"/>
      <c r="C35" s="16" t="s">
        <v>33</v>
      </c>
      <c r="D35" s="82"/>
      <c r="E35" s="82"/>
      <c r="F35" s="84"/>
    </row>
    <row r="36" spans="1:7" ht="15.95" customHeight="1" x14ac:dyDescent="0.2">
      <c r="A36" s="8"/>
      <c r="B36" s="8"/>
      <c r="C36" s="79" t="s">
        <v>34</v>
      </c>
      <c r="D36" s="62"/>
      <c r="E36" s="61"/>
      <c r="F36" s="61"/>
    </row>
    <row r="37" spans="1:7" ht="15.95" customHeight="1" x14ac:dyDescent="0.2">
      <c r="A37" s="8"/>
      <c r="B37" s="8"/>
      <c r="C37" s="19" t="s">
        <v>72</v>
      </c>
      <c r="D37" s="82"/>
      <c r="E37" s="82"/>
      <c r="F37" s="84"/>
    </row>
    <row r="38" spans="1:7" ht="15.95" customHeight="1" x14ac:dyDescent="0.2">
      <c r="A38" s="8"/>
      <c r="B38" s="8"/>
      <c r="C38" s="20" t="s">
        <v>35</v>
      </c>
      <c r="D38" s="82"/>
      <c r="E38" s="82"/>
      <c r="F38" s="84"/>
    </row>
    <row r="39" spans="1:7" ht="15.95" customHeight="1" x14ac:dyDescent="0.2">
      <c r="A39" s="8"/>
      <c r="B39" s="8"/>
      <c r="C39" s="20" t="s">
        <v>36</v>
      </c>
      <c r="D39" s="82"/>
      <c r="E39" s="82"/>
      <c r="F39" s="84"/>
    </row>
    <row r="40" spans="1:7" ht="15.95" customHeight="1" x14ac:dyDescent="0.2">
      <c r="A40" s="8"/>
      <c r="B40" s="80">
        <v>3</v>
      </c>
      <c r="C40" s="138" t="s">
        <v>37</v>
      </c>
      <c r="D40" s="139"/>
      <c r="E40" s="139"/>
      <c r="F40" s="140"/>
      <c r="G40" s="116" t="s">
        <v>413</v>
      </c>
    </row>
    <row r="41" spans="1:7" ht="15.95" customHeight="1" x14ac:dyDescent="0.2">
      <c r="A41" s="8"/>
      <c r="B41" s="8"/>
      <c r="C41" s="16" t="s">
        <v>38</v>
      </c>
      <c r="D41" s="82"/>
      <c r="E41" s="82"/>
      <c r="F41" s="84"/>
      <c r="G41" s="116"/>
    </row>
    <row r="42" spans="1:7" ht="15.95" customHeight="1" x14ac:dyDescent="0.2">
      <c r="A42" s="8"/>
      <c r="B42" s="8"/>
      <c r="C42" s="16" t="s">
        <v>39</v>
      </c>
      <c r="D42" s="82"/>
      <c r="E42" s="82"/>
      <c r="F42" s="84"/>
    </row>
    <row r="43" spans="1:7" ht="15.95" customHeight="1" x14ac:dyDescent="0.2">
      <c r="A43" s="8"/>
      <c r="B43" s="8"/>
      <c r="C43" s="16" t="s">
        <v>40</v>
      </c>
      <c r="D43" s="82"/>
      <c r="E43" s="82"/>
      <c r="F43" s="84"/>
    </row>
    <row r="44" spans="1:7" ht="15.95" customHeight="1" x14ac:dyDescent="0.2">
      <c r="A44" s="8"/>
      <c r="B44" s="8"/>
      <c r="C44" s="16" t="s">
        <v>41</v>
      </c>
      <c r="D44" s="82"/>
      <c r="E44" s="82"/>
      <c r="F44" s="84"/>
    </row>
    <row r="45" spans="1:7" ht="15.95" customHeight="1" x14ac:dyDescent="0.2">
      <c r="A45" s="8"/>
      <c r="B45" s="8"/>
      <c r="C45" s="16" t="s">
        <v>42</v>
      </c>
      <c r="D45" s="82"/>
      <c r="E45" s="82"/>
      <c r="F45" s="84"/>
    </row>
    <row r="46" spans="1:7" ht="15.95" customHeight="1" x14ac:dyDescent="0.2">
      <c r="A46" s="8"/>
      <c r="B46" s="8"/>
      <c r="C46" s="16" t="s">
        <v>43</v>
      </c>
      <c r="D46" s="82"/>
      <c r="E46" s="82"/>
      <c r="F46" s="84"/>
    </row>
    <row r="47" spans="1:7" ht="15.95" customHeight="1" x14ac:dyDescent="0.2">
      <c r="A47" s="8"/>
      <c r="B47" s="8"/>
      <c r="C47" s="16" t="s">
        <v>44</v>
      </c>
      <c r="D47" s="82"/>
      <c r="E47" s="82"/>
      <c r="F47" s="84"/>
    </row>
    <row r="48" spans="1:7" ht="15.95" customHeight="1" x14ac:dyDescent="0.2">
      <c r="A48" s="8"/>
      <c r="B48" s="8"/>
      <c r="C48" s="9" t="s">
        <v>45</v>
      </c>
      <c r="D48" s="82"/>
      <c r="E48" s="82"/>
      <c r="F48" s="84"/>
    </row>
    <row r="49" spans="1:6" ht="15.95" customHeight="1" x14ac:dyDescent="0.2">
      <c r="A49" s="8"/>
      <c r="B49" s="8"/>
      <c r="C49" s="9" t="s">
        <v>46</v>
      </c>
      <c r="D49" s="82"/>
      <c r="E49" s="82"/>
      <c r="F49" s="84"/>
    </row>
    <row r="50" spans="1:6" ht="15.95" customHeight="1" x14ac:dyDescent="0.2">
      <c r="A50" s="8"/>
      <c r="B50" s="8"/>
      <c r="C50" s="132" t="s">
        <v>47</v>
      </c>
      <c r="D50" s="133"/>
      <c r="E50" s="133"/>
      <c r="F50" s="134"/>
    </row>
    <row r="51" spans="1:6" ht="15.95" customHeight="1" x14ac:dyDescent="0.2">
      <c r="A51" s="8"/>
      <c r="B51" s="8"/>
      <c r="C51" s="19" t="s">
        <v>48</v>
      </c>
      <c r="D51" s="82"/>
      <c r="E51" s="82"/>
      <c r="F51" s="84"/>
    </row>
    <row r="52" spans="1:6" ht="15.95" customHeight="1" x14ac:dyDescent="0.2">
      <c r="A52" s="8"/>
      <c r="B52" s="8"/>
      <c r="C52" s="19" t="s">
        <v>49</v>
      </c>
      <c r="D52" s="82"/>
      <c r="E52" s="82"/>
      <c r="F52" s="84"/>
    </row>
    <row r="53" spans="1:6" ht="15.95" customHeight="1" x14ac:dyDescent="0.2">
      <c r="A53" s="8"/>
      <c r="B53" s="8"/>
      <c r="C53" s="19" t="s">
        <v>50</v>
      </c>
      <c r="D53" s="82"/>
      <c r="E53" s="82"/>
      <c r="F53" s="84"/>
    </row>
    <row r="54" spans="1:6" ht="15.95" customHeight="1" x14ac:dyDescent="0.2">
      <c r="A54" s="8"/>
      <c r="B54" s="8"/>
      <c r="C54" s="19" t="s">
        <v>51</v>
      </c>
      <c r="D54" s="82"/>
      <c r="E54" s="82"/>
      <c r="F54" s="84"/>
    </row>
    <row r="55" spans="1:6" ht="15.95" customHeight="1" x14ac:dyDescent="0.2">
      <c r="A55" s="8"/>
      <c r="B55" s="8"/>
      <c r="C55" s="9" t="s">
        <v>52</v>
      </c>
      <c r="D55" s="82"/>
      <c r="E55" s="82"/>
      <c r="F55" s="84"/>
    </row>
    <row r="56" spans="1:6" ht="33" customHeight="1" x14ac:dyDescent="0.2">
      <c r="A56" s="8"/>
      <c r="B56" s="8"/>
      <c r="C56" s="9" t="s">
        <v>109</v>
      </c>
      <c r="D56" s="82"/>
      <c r="E56" s="82"/>
      <c r="F56" s="84"/>
    </row>
    <row r="57" spans="1:6" ht="15.95" customHeight="1" x14ac:dyDescent="0.2">
      <c r="A57" s="68" t="s">
        <v>53</v>
      </c>
      <c r="B57" s="132" t="s">
        <v>54</v>
      </c>
      <c r="C57" s="133"/>
      <c r="D57" s="133"/>
      <c r="E57" s="133"/>
      <c r="F57" s="134"/>
    </row>
    <row r="58" spans="1:6" ht="15.95" customHeight="1" x14ac:dyDescent="0.2">
      <c r="A58" s="8"/>
      <c r="B58" s="10">
        <v>1</v>
      </c>
      <c r="C58" s="8" t="s">
        <v>55</v>
      </c>
      <c r="D58" s="82"/>
      <c r="E58" s="82"/>
      <c r="F58" s="84"/>
    </row>
    <row r="59" spans="1:6" ht="15.95" customHeight="1" x14ac:dyDescent="0.2">
      <c r="A59" s="8"/>
      <c r="B59" s="10">
        <v>2</v>
      </c>
      <c r="C59" s="8" t="s">
        <v>56</v>
      </c>
      <c r="D59" s="82"/>
      <c r="E59" s="82"/>
      <c r="F59" s="84"/>
    </row>
    <row r="60" spans="1:6" ht="15.95" customHeight="1" x14ac:dyDescent="0.2">
      <c r="A60" s="8"/>
      <c r="B60" s="10">
        <v>3</v>
      </c>
      <c r="C60" s="8" t="s">
        <v>57</v>
      </c>
      <c r="D60" s="82"/>
      <c r="E60" s="82"/>
      <c r="F60" s="84"/>
    </row>
    <row r="61" spans="1:6" ht="15.95" customHeight="1" x14ac:dyDescent="0.2">
      <c r="A61" s="8"/>
      <c r="B61" s="10">
        <v>4</v>
      </c>
      <c r="C61" s="8" t="s">
        <v>58</v>
      </c>
      <c r="D61" s="82"/>
      <c r="E61" s="82"/>
      <c r="F61" s="84"/>
    </row>
    <row r="62" spans="1:6" ht="15.95" customHeight="1" x14ac:dyDescent="0.2">
      <c r="A62" s="68" t="s">
        <v>59</v>
      </c>
      <c r="B62" s="132" t="s">
        <v>60</v>
      </c>
      <c r="C62" s="133"/>
      <c r="D62" s="133"/>
      <c r="E62" s="133"/>
      <c r="F62" s="134"/>
    </row>
    <row r="63" spans="1:6" ht="15.95" customHeight="1" x14ac:dyDescent="0.2">
      <c r="A63" s="8"/>
      <c r="B63" s="11">
        <v>1</v>
      </c>
      <c r="C63" s="8" t="s">
        <v>61</v>
      </c>
      <c r="D63" s="64"/>
      <c r="E63" s="64"/>
      <c r="F63" s="8"/>
    </row>
    <row r="64" spans="1:6" ht="15.95" customHeight="1" x14ac:dyDescent="0.2">
      <c r="A64" s="8"/>
      <c r="B64" s="11">
        <v>2</v>
      </c>
      <c r="C64" s="8" t="s">
        <v>62</v>
      </c>
      <c r="D64" s="64"/>
      <c r="E64" s="64"/>
      <c r="F64" s="8"/>
    </row>
    <row r="65" spans="1:7" ht="15.95" customHeight="1" x14ac:dyDescent="0.2">
      <c r="A65" s="8"/>
      <c r="B65" s="11">
        <v>3</v>
      </c>
      <c r="C65" s="8" t="s">
        <v>63</v>
      </c>
      <c r="D65" s="64"/>
      <c r="E65" s="64"/>
      <c r="F65" s="8"/>
    </row>
    <row r="66" spans="1:7" ht="15.95" customHeight="1" x14ac:dyDescent="0.2">
      <c r="A66" s="135" t="s">
        <v>107</v>
      </c>
      <c r="B66" s="136"/>
      <c r="C66" s="137"/>
      <c r="D66" s="87">
        <f>COUNTA(D63:D65)+COUNTA(D58:D61)+COUNTA(D51:D56)+COUNTA(D41:D49)+COUNTA(D37:D39)+COUNTA(D27:D35)+COUNTA(D21:D25)+COUNTA(D12:D18)</f>
        <v>0</v>
      </c>
      <c r="E66" s="12" t="s">
        <v>391</v>
      </c>
      <c r="F66" s="12" t="s">
        <v>392</v>
      </c>
      <c r="G66" s="116" t="s">
        <v>413</v>
      </c>
    </row>
    <row r="67" spans="1:7" ht="15.95" customHeight="1" x14ac:dyDescent="0.2">
      <c r="A67" s="135" t="s">
        <v>108</v>
      </c>
      <c r="B67" s="136"/>
      <c r="C67" s="137"/>
      <c r="D67" s="75">
        <v>47</v>
      </c>
      <c r="E67" s="105">
        <f>ROUND(D66*100/D67,0)</f>
        <v>0</v>
      </c>
      <c r="F67" s="86" t="str">
        <f>IF(E67="","",IF(E67&lt;=50,"Kurang",IF(E67&lt;=60,"Sedang",IF(E67&lt;=75,"Cukup",IF(E67&lt;=90,"Baik",IF(E67&gt;91,"Amat Baik"))))))</f>
        <v>Kurang</v>
      </c>
      <c r="G67" s="116"/>
    </row>
    <row r="68" spans="1:7" ht="15.95" customHeight="1" x14ac:dyDescent="0.2">
      <c r="A68" s="2"/>
    </row>
    <row r="69" spans="1:7" ht="15.95" customHeight="1" x14ac:dyDescent="0.2">
      <c r="A69" s="5" t="s">
        <v>78</v>
      </c>
    </row>
    <row r="70" spans="1:7" ht="15.95" customHeight="1" x14ac:dyDescent="0.2">
      <c r="A70" s="123"/>
      <c r="B70" s="124"/>
      <c r="C70" s="124"/>
      <c r="D70" s="124"/>
      <c r="E70" s="124"/>
      <c r="F70" s="125"/>
    </row>
    <row r="71" spans="1:7" ht="15.95" customHeight="1" x14ac:dyDescent="0.2">
      <c r="A71" s="126"/>
      <c r="B71" s="127"/>
      <c r="C71" s="127"/>
      <c r="D71" s="127"/>
      <c r="E71" s="127"/>
      <c r="F71" s="128"/>
    </row>
    <row r="72" spans="1:7" ht="15.95" customHeight="1" x14ac:dyDescent="0.2">
      <c r="A72" s="129"/>
      <c r="B72" s="130"/>
      <c r="C72" s="130"/>
      <c r="D72" s="130"/>
      <c r="E72" s="130"/>
      <c r="F72" s="131"/>
    </row>
    <row r="73" spans="1:7" ht="15.95" customHeight="1" x14ac:dyDescent="0.2">
      <c r="A73" s="5" t="s">
        <v>64</v>
      </c>
    </row>
    <row r="74" spans="1:7" ht="15.95" customHeight="1" x14ac:dyDescent="0.2">
      <c r="A74" s="123"/>
      <c r="B74" s="124"/>
      <c r="C74" s="124"/>
      <c r="D74" s="124"/>
      <c r="E74" s="124"/>
      <c r="F74" s="125"/>
    </row>
    <row r="75" spans="1:7" ht="15.95" customHeight="1" x14ac:dyDescent="0.2">
      <c r="A75" s="126"/>
      <c r="B75" s="127"/>
      <c r="C75" s="127"/>
      <c r="D75" s="127"/>
      <c r="E75" s="127"/>
      <c r="F75" s="128"/>
    </row>
    <row r="76" spans="1:7" ht="15.95" customHeight="1" x14ac:dyDescent="0.2">
      <c r="A76" s="129"/>
      <c r="B76" s="130"/>
      <c r="C76" s="130"/>
      <c r="D76" s="130"/>
      <c r="E76" s="130"/>
      <c r="F76" s="131"/>
    </row>
    <row r="77" spans="1:7" ht="15.95" customHeight="1" x14ac:dyDescent="0.2"/>
    <row r="78" spans="1:7" ht="15.95" customHeight="1" x14ac:dyDescent="0.2">
      <c r="D78" s="85" t="str">
        <f>"Sidayu, "&amp;TEXT('DATA INDUK'!D12,"dd-mm-yyyy")</f>
        <v>Sidayu, 30-08-2023</v>
      </c>
    </row>
    <row r="79" spans="1:7" ht="15.95" customHeight="1" x14ac:dyDescent="0.2">
      <c r="B79" s="2" t="s">
        <v>65</v>
      </c>
      <c r="D79" s="2" t="s">
        <v>66</v>
      </c>
    </row>
    <row r="80" spans="1:7" x14ac:dyDescent="0.2">
      <c r="B80" s="2"/>
    </row>
    <row r="81" spans="1:8" x14ac:dyDescent="0.2">
      <c r="B81" s="2"/>
    </row>
    <row r="82" spans="1:8" x14ac:dyDescent="0.2">
      <c r="B82" s="2"/>
    </row>
    <row r="83" spans="1:8" x14ac:dyDescent="0.2">
      <c r="B83" s="2"/>
    </row>
    <row r="84" spans="1:8" x14ac:dyDescent="0.2">
      <c r="B84" s="5" t="s">
        <v>67</v>
      </c>
      <c r="D84" s="88" t="str">
        <f>MID('DATA INDUK'!D6,6,25)</f>
        <v>Drs. Tohir, M.M.</v>
      </c>
      <c r="H84" s="2"/>
    </row>
    <row r="85" spans="1:8" x14ac:dyDescent="0.2">
      <c r="B85" s="2" t="s">
        <v>68</v>
      </c>
      <c r="D85" s="85" t="str">
        <f>"NIP. "&amp;'DATA INDUK'!D7</f>
        <v>NIP. 19651226 199303 1 009</v>
      </c>
    </row>
    <row r="86" spans="1:8" x14ac:dyDescent="0.2">
      <c r="A86" s="2"/>
    </row>
    <row r="87" spans="1:8" x14ac:dyDescent="0.2">
      <c r="C87" s="4" t="s">
        <v>69</v>
      </c>
    </row>
    <row r="88" spans="1:8" x14ac:dyDescent="0.2">
      <c r="C88" s="4"/>
    </row>
    <row r="89" spans="1:8" x14ac:dyDescent="0.2">
      <c r="C89" s="4"/>
    </row>
    <row r="90" spans="1:8" x14ac:dyDescent="0.2">
      <c r="C90" s="4"/>
    </row>
    <row r="91" spans="1:8" x14ac:dyDescent="0.2">
      <c r="C91" s="4"/>
    </row>
    <row r="92" spans="1:8" x14ac:dyDescent="0.2">
      <c r="C92" s="112" t="s">
        <v>105</v>
      </c>
    </row>
    <row r="93" spans="1:8" x14ac:dyDescent="0.2">
      <c r="C93" s="4" t="s">
        <v>70</v>
      </c>
    </row>
  </sheetData>
  <sheetProtection password="CA5D" sheet="1" objects="1" scenarios="1"/>
  <mergeCells count="20">
    <mergeCell ref="B10:C10"/>
    <mergeCell ref="A1:F1"/>
    <mergeCell ref="A2:F2"/>
    <mergeCell ref="A3:F3"/>
    <mergeCell ref="A4:F4"/>
    <mergeCell ref="A5:F5"/>
    <mergeCell ref="G11:G12"/>
    <mergeCell ref="G40:G41"/>
    <mergeCell ref="G66:G67"/>
    <mergeCell ref="A74:F76"/>
    <mergeCell ref="A70:F72"/>
    <mergeCell ref="B19:F19"/>
    <mergeCell ref="B11:F11"/>
    <mergeCell ref="B57:F57"/>
    <mergeCell ref="B62:F62"/>
    <mergeCell ref="A66:C66"/>
    <mergeCell ref="A67:C67"/>
    <mergeCell ref="C40:F40"/>
    <mergeCell ref="C26:F26"/>
    <mergeCell ref="C50:F50"/>
  </mergeCells>
  <dataValidations count="1">
    <dataValidation type="list" allowBlank="1" showInputMessage="1" showErrorMessage="1" sqref="D12:E18 D21:E25 D27:E35 D37:E39 D41:E49 D51:E56 D58:E61 D63:E65" xr:uid="{00000000-0002-0000-0300-000000000000}">
      <formula1>"  , √"</formula1>
    </dataValidation>
  </dataValidations>
  <hyperlinks>
    <hyperlink ref="G11:G12" location="'DATA INDUK'!A1" display="DATA INDUK" xr:uid="{00000000-0004-0000-0300-000000000000}"/>
    <hyperlink ref="G40:G41" location="'DATA INDUK'!A1" display="DATA INDUK" xr:uid="{00000000-0004-0000-0300-000001000000}"/>
    <hyperlink ref="G66:G67" location="'DATA INDUK'!A1" display="DATA INDUK" xr:uid="{00000000-0004-0000-0300-000002000000}"/>
  </hyperlinks>
  <pageMargins left="0.70866141732283472" right="0.31496062992125984" top="0.55118110236220474" bottom="0.35433070866141736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4"/>
  <sheetViews>
    <sheetView showRowColHeaders="0" view="pageBreakPreview" zoomScaleNormal="100" zoomScaleSheetLayoutView="100" workbookViewId="0">
      <selection activeCell="G11" sqref="G11:G12"/>
    </sheetView>
  </sheetViews>
  <sheetFormatPr defaultColWidth="9" defaultRowHeight="15" x14ac:dyDescent="0.2"/>
  <cols>
    <col min="1" max="1" width="6.41015625" style="1" customWidth="1"/>
    <col min="2" max="2" width="14.671875" style="1" customWidth="1"/>
    <col min="3" max="3" width="29.83984375" style="1" customWidth="1"/>
    <col min="4" max="5" width="6.65625" style="1" customWidth="1"/>
    <col min="6" max="6" width="10.97265625" style="1" customWidth="1"/>
    <col min="7" max="16384" width="9" style="1"/>
  </cols>
  <sheetData>
    <row r="1" spans="1:7" ht="18.75" x14ac:dyDescent="0.2">
      <c r="A1" s="156" t="s">
        <v>110</v>
      </c>
      <c r="B1" s="156"/>
      <c r="C1" s="156"/>
      <c r="D1" s="156"/>
      <c r="E1" s="156"/>
      <c r="F1" s="156"/>
    </row>
    <row r="2" spans="1:7" ht="18.75" x14ac:dyDescent="0.2">
      <c r="A2" s="156" t="s">
        <v>111</v>
      </c>
      <c r="B2" s="156"/>
      <c r="C2" s="156"/>
      <c r="D2" s="156"/>
      <c r="E2" s="156"/>
      <c r="F2" s="156"/>
    </row>
    <row r="3" spans="1:7" x14ac:dyDescent="0.2">
      <c r="A3" s="13"/>
      <c r="B3" s="13"/>
    </row>
    <row r="4" spans="1:7" ht="18" x14ac:dyDescent="0.2">
      <c r="A4" s="157" t="s">
        <v>112</v>
      </c>
      <c r="B4" s="157"/>
      <c r="C4" s="157"/>
      <c r="D4" s="157"/>
      <c r="E4" s="157"/>
      <c r="F4" s="157"/>
    </row>
    <row r="5" spans="1:7" x14ac:dyDescent="0.2">
      <c r="A5" s="15"/>
      <c r="B5" s="15"/>
    </row>
    <row r="6" spans="1:7" x14ac:dyDescent="0.2">
      <c r="A6" s="21" t="s">
        <v>80</v>
      </c>
      <c r="B6" s="21"/>
      <c r="C6" s="89" t="s">
        <v>106</v>
      </c>
      <c r="D6" s="21"/>
    </row>
    <row r="7" spans="1:7" x14ac:dyDescent="0.2">
      <c r="A7" s="21" t="s">
        <v>113</v>
      </c>
      <c r="B7" s="21"/>
      <c r="C7" s="88" t="str">
        <f>": "&amp;MID('DATA INDUK'!D6,6,55)</f>
        <v>: Drs. Tohir, M.M.</v>
      </c>
      <c r="D7" s="21"/>
    </row>
    <row r="8" spans="1:7" x14ac:dyDescent="0.2">
      <c r="A8" s="21" t="s">
        <v>81</v>
      </c>
      <c r="B8" s="21"/>
      <c r="C8" s="89" t="str">
        <f>": "&amp;'DATA INDUK'!D8</f>
        <v>: Kimia</v>
      </c>
      <c r="D8" s="21"/>
    </row>
    <row r="9" spans="1:7" x14ac:dyDescent="0.2">
      <c r="A9" s="21" t="s">
        <v>82</v>
      </c>
      <c r="B9" s="21"/>
      <c r="C9" s="89" t="str">
        <f>": "&amp;'DATA INDUK'!D9</f>
        <v>: 2</v>
      </c>
      <c r="D9" s="21"/>
    </row>
    <row r="10" spans="1:7" x14ac:dyDescent="0.2">
      <c r="A10" s="15"/>
      <c r="B10" s="15"/>
    </row>
    <row r="11" spans="1:7" ht="17.100000000000001" customHeight="1" x14ac:dyDescent="0.2">
      <c r="A11" s="155" t="s">
        <v>3</v>
      </c>
      <c r="B11" s="155" t="s">
        <v>83</v>
      </c>
      <c r="C11" s="155"/>
      <c r="D11" s="155" t="s">
        <v>84</v>
      </c>
      <c r="E11" s="155"/>
      <c r="F11" s="155" t="s">
        <v>7</v>
      </c>
      <c r="G11" s="116" t="s">
        <v>413</v>
      </c>
    </row>
    <row r="12" spans="1:7" ht="33.75" customHeight="1" x14ac:dyDescent="0.2">
      <c r="A12" s="155"/>
      <c r="B12" s="155"/>
      <c r="C12" s="155"/>
      <c r="D12" s="22" t="s">
        <v>5</v>
      </c>
      <c r="E12" s="22" t="s">
        <v>6</v>
      </c>
      <c r="F12" s="155"/>
      <c r="G12" s="116"/>
    </row>
    <row r="13" spans="1:7" ht="17.100000000000001" customHeight="1" x14ac:dyDescent="0.2">
      <c r="A13" s="7">
        <v>1</v>
      </c>
      <c r="B13" s="154" t="s">
        <v>114</v>
      </c>
      <c r="C13" s="154"/>
      <c r="D13" s="82"/>
      <c r="E13" s="82"/>
      <c r="F13" s="84"/>
    </row>
    <row r="14" spans="1:7" ht="17.100000000000001" customHeight="1" x14ac:dyDescent="0.2">
      <c r="A14" s="7">
        <v>2</v>
      </c>
      <c r="B14" s="154" t="s">
        <v>115</v>
      </c>
      <c r="C14" s="154"/>
      <c r="D14" s="82"/>
      <c r="E14" s="82"/>
      <c r="F14" s="84"/>
    </row>
    <row r="15" spans="1:7" ht="17.100000000000001" customHeight="1" x14ac:dyDescent="0.2">
      <c r="A15" s="7">
        <v>3</v>
      </c>
      <c r="B15" s="154" t="s">
        <v>116</v>
      </c>
      <c r="C15" s="154"/>
      <c r="D15" s="82"/>
      <c r="E15" s="82"/>
      <c r="F15" s="84"/>
    </row>
    <row r="16" spans="1:7" ht="17.100000000000001" customHeight="1" x14ac:dyDescent="0.2">
      <c r="A16" s="7">
        <v>4</v>
      </c>
      <c r="B16" s="154" t="s">
        <v>117</v>
      </c>
      <c r="C16" s="154"/>
      <c r="D16" s="82"/>
      <c r="E16" s="82"/>
      <c r="F16" s="84"/>
    </row>
    <row r="17" spans="1:6" ht="17.100000000000001" customHeight="1" x14ac:dyDescent="0.2">
      <c r="A17" s="7">
        <v>5</v>
      </c>
      <c r="B17" s="154" t="s">
        <v>118</v>
      </c>
      <c r="C17" s="154"/>
      <c r="D17" s="82"/>
      <c r="E17" s="82"/>
      <c r="F17" s="84"/>
    </row>
    <row r="18" spans="1:6" ht="17.100000000000001" customHeight="1" x14ac:dyDescent="0.2">
      <c r="A18" s="7">
        <v>6</v>
      </c>
      <c r="B18" s="154" t="s">
        <v>119</v>
      </c>
      <c r="C18" s="154"/>
      <c r="D18" s="82"/>
      <c r="E18" s="82"/>
      <c r="F18" s="84"/>
    </row>
    <row r="19" spans="1:6" ht="17.100000000000001" customHeight="1" x14ac:dyDescent="0.2">
      <c r="A19" s="7">
        <v>7</v>
      </c>
      <c r="B19" s="154" t="s">
        <v>120</v>
      </c>
      <c r="C19" s="154"/>
      <c r="D19" s="82"/>
      <c r="E19" s="82"/>
      <c r="F19" s="84"/>
    </row>
    <row r="20" spans="1:6" ht="17.100000000000001" customHeight="1" x14ac:dyDescent="0.2">
      <c r="A20" s="7">
        <v>8</v>
      </c>
      <c r="B20" s="154" t="s">
        <v>121</v>
      </c>
      <c r="C20" s="154"/>
      <c r="D20" s="82"/>
      <c r="E20" s="82"/>
      <c r="F20" s="84"/>
    </row>
    <row r="21" spans="1:6" ht="17.100000000000001" customHeight="1" x14ac:dyDescent="0.2">
      <c r="A21" s="7">
        <v>9</v>
      </c>
      <c r="B21" s="154" t="s">
        <v>122</v>
      </c>
      <c r="C21" s="154"/>
      <c r="D21" s="82"/>
      <c r="E21" s="82"/>
      <c r="F21" s="84"/>
    </row>
    <row r="22" spans="1:6" ht="17.100000000000001" customHeight="1" x14ac:dyDescent="0.2">
      <c r="A22" s="7">
        <v>10</v>
      </c>
      <c r="B22" s="154" t="s">
        <v>123</v>
      </c>
      <c r="C22" s="154"/>
      <c r="D22" s="82"/>
      <c r="E22" s="82"/>
      <c r="F22" s="84"/>
    </row>
    <row r="23" spans="1:6" ht="17.100000000000001" customHeight="1" x14ac:dyDescent="0.2">
      <c r="A23" s="7">
        <v>11</v>
      </c>
      <c r="B23" s="154" t="s">
        <v>393</v>
      </c>
      <c r="C23" s="154"/>
      <c r="D23" s="82"/>
      <c r="E23" s="82"/>
      <c r="F23" s="84"/>
    </row>
    <row r="24" spans="1:6" ht="17.100000000000001" customHeight="1" x14ac:dyDescent="0.2">
      <c r="A24" s="7">
        <v>12</v>
      </c>
      <c r="B24" s="154" t="s">
        <v>124</v>
      </c>
      <c r="C24" s="154"/>
      <c r="D24" s="82"/>
      <c r="E24" s="82"/>
      <c r="F24" s="84"/>
    </row>
    <row r="25" spans="1:6" ht="17.100000000000001" customHeight="1" x14ac:dyDescent="0.2">
      <c r="A25" s="7">
        <v>13</v>
      </c>
      <c r="B25" s="154" t="s">
        <v>125</v>
      </c>
      <c r="C25" s="154"/>
      <c r="D25" s="82"/>
      <c r="E25" s="82"/>
      <c r="F25" s="84"/>
    </row>
    <row r="26" spans="1:6" ht="17.100000000000001" customHeight="1" x14ac:dyDescent="0.2">
      <c r="A26" s="7">
        <v>14</v>
      </c>
      <c r="B26" s="154" t="s">
        <v>126</v>
      </c>
      <c r="C26" s="154"/>
      <c r="D26" s="82"/>
      <c r="E26" s="82"/>
      <c r="F26" s="84"/>
    </row>
    <row r="27" spans="1:6" ht="17.100000000000001" customHeight="1" x14ac:dyDescent="0.2">
      <c r="A27" s="7">
        <v>15</v>
      </c>
      <c r="B27" s="154" t="s">
        <v>127</v>
      </c>
      <c r="C27" s="154"/>
      <c r="D27" s="82"/>
      <c r="E27" s="82"/>
      <c r="F27" s="84"/>
    </row>
    <row r="28" spans="1:6" ht="17.100000000000001" customHeight="1" x14ac:dyDescent="0.2">
      <c r="A28" s="7">
        <v>16</v>
      </c>
      <c r="B28" s="154" t="s">
        <v>128</v>
      </c>
      <c r="C28" s="154"/>
      <c r="D28" s="82"/>
      <c r="E28" s="82"/>
      <c r="F28" s="84"/>
    </row>
    <row r="29" spans="1:6" ht="17.100000000000001" customHeight="1" x14ac:dyDescent="0.2">
      <c r="A29" s="7">
        <v>17</v>
      </c>
      <c r="B29" s="154" t="s">
        <v>129</v>
      </c>
      <c r="C29" s="154"/>
      <c r="D29" s="82"/>
      <c r="E29" s="82"/>
      <c r="F29" s="84"/>
    </row>
    <row r="30" spans="1:6" ht="17.100000000000001" customHeight="1" x14ac:dyDescent="0.2">
      <c r="A30" s="135" t="s">
        <v>107</v>
      </c>
      <c r="B30" s="136"/>
      <c r="C30" s="137"/>
      <c r="D30" s="87">
        <f>COUNTA(D13:D29)</f>
        <v>0</v>
      </c>
      <c r="E30" s="12" t="s">
        <v>391</v>
      </c>
      <c r="F30" s="12" t="s">
        <v>392</v>
      </c>
    </row>
    <row r="31" spans="1:6" ht="17.100000000000001" customHeight="1" x14ac:dyDescent="0.2">
      <c r="A31" s="135" t="s">
        <v>108</v>
      </c>
      <c r="B31" s="136"/>
      <c r="C31" s="137"/>
      <c r="D31" s="18">
        <v>47</v>
      </c>
      <c r="E31" s="106">
        <f>ROUND(D30*100/D31,0)</f>
        <v>0</v>
      </c>
      <c r="F31" s="86" t="str">
        <f>IF(E31="","",IF(E31&lt;=50,"Kurang",IF(E31&lt;=60,"Sedang",IF(E31&lt;=75,"Cukup",IF(E31&lt;=90,"Baik",IF(E31&gt;91,"Amat Baik"))))))</f>
        <v>Kurang</v>
      </c>
    </row>
    <row r="32" spans="1:6" x14ac:dyDescent="0.2">
      <c r="A32" s="2"/>
      <c r="B32" s="2"/>
    </row>
    <row r="33" spans="1:6" x14ac:dyDescent="0.2">
      <c r="A33" s="5" t="s">
        <v>78</v>
      </c>
      <c r="B33" s="2"/>
    </row>
    <row r="34" spans="1:6" x14ac:dyDescent="0.2">
      <c r="A34" s="145"/>
      <c r="B34" s="146"/>
      <c r="C34" s="146"/>
      <c r="D34" s="146"/>
      <c r="E34" s="146"/>
      <c r="F34" s="147"/>
    </row>
    <row r="35" spans="1:6" x14ac:dyDescent="0.2">
      <c r="A35" s="148"/>
      <c r="B35" s="149"/>
      <c r="C35" s="149"/>
      <c r="D35" s="149"/>
      <c r="E35" s="149"/>
      <c r="F35" s="150"/>
    </row>
    <row r="36" spans="1:6" x14ac:dyDescent="0.2">
      <c r="A36" s="5" t="s">
        <v>64</v>
      </c>
      <c r="B36" s="2"/>
    </row>
    <row r="37" spans="1:6" ht="52.5" customHeight="1" x14ac:dyDescent="0.2">
      <c r="A37" s="151"/>
      <c r="B37" s="152"/>
      <c r="C37" s="152"/>
      <c r="D37" s="152"/>
      <c r="E37" s="152"/>
      <c r="F37" s="153"/>
    </row>
    <row r="39" spans="1:6" x14ac:dyDescent="0.2">
      <c r="D39" s="85" t="str">
        <f>"Sidayu, "&amp;TEXT('DATA INDUK'!D12,"dd-mm-yyyy")</f>
        <v>Sidayu, 30-08-2023</v>
      </c>
    </row>
    <row r="40" spans="1:6" x14ac:dyDescent="0.2">
      <c r="B40" s="2" t="s">
        <v>65</v>
      </c>
      <c r="D40" s="2" t="s">
        <v>66</v>
      </c>
    </row>
    <row r="41" spans="1:6" x14ac:dyDescent="0.2">
      <c r="B41" s="2"/>
    </row>
    <row r="42" spans="1:6" x14ac:dyDescent="0.2">
      <c r="B42" s="2"/>
    </row>
    <row r="43" spans="1:6" x14ac:dyDescent="0.2">
      <c r="B43" s="2"/>
    </row>
    <row r="44" spans="1:6" x14ac:dyDescent="0.2">
      <c r="B44" s="2"/>
    </row>
    <row r="45" spans="1:6" x14ac:dyDescent="0.2">
      <c r="B45" s="5" t="s">
        <v>67</v>
      </c>
      <c r="D45" s="88" t="str">
        <f>MID('DATA INDUK'!D6,6,55)</f>
        <v>Drs. Tohir, M.M.</v>
      </c>
    </row>
    <row r="46" spans="1:6" x14ac:dyDescent="0.2">
      <c r="B46" s="2" t="s">
        <v>68</v>
      </c>
      <c r="D46" s="85" t="str">
        <f>"NIP. "&amp;'DATA INDUK'!D7</f>
        <v>NIP. 19651226 199303 1 009</v>
      </c>
    </row>
    <row r="48" spans="1:6" x14ac:dyDescent="0.2">
      <c r="C48" s="74" t="s">
        <v>69</v>
      </c>
    </row>
    <row r="49" spans="3:3" x14ac:dyDescent="0.2">
      <c r="C49" s="74"/>
    </row>
    <row r="50" spans="3:3" x14ac:dyDescent="0.2">
      <c r="C50" s="74"/>
    </row>
    <row r="51" spans="3:3" x14ac:dyDescent="0.2">
      <c r="C51" s="74"/>
    </row>
    <row r="52" spans="3:3" x14ac:dyDescent="0.2">
      <c r="C52" s="74"/>
    </row>
    <row r="53" spans="3:3" x14ac:dyDescent="0.2">
      <c r="C53" s="74" t="s">
        <v>105</v>
      </c>
    </row>
    <row r="54" spans="3:3" x14ac:dyDescent="0.2">
      <c r="C54" s="74" t="s">
        <v>70</v>
      </c>
    </row>
  </sheetData>
  <sheetProtection password="CA5D" sheet="1" objects="1" scenarios="1"/>
  <mergeCells count="29">
    <mergeCell ref="B23:C23"/>
    <mergeCell ref="A11:A12"/>
    <mergeCell ref="D11:E11"/>
    <mergeCell ref="F11:F12"/>
    <mergeCell ref="A1:F1"/>
    <mergeCell ref="A2:F2"/>
    <mergeCell ref="A4:F4"/>
    <mergeCell ref="B11:C12"/>
    <mergeCell ref="B18:C18"/>
    <mergeCell ref="B19:C19"/>
    <mergeCell ref="B20:C20"/>
    <mergeCell ref="B21:C21"/>
    <mergeCell ref="B22:C22"/>
    <mergeCell ref="A34:F35"/>
    <mergeCell ref="A37:F37"/>
    <mergeCell ref="A30:C30"/>
    <mergeCell ref="A31:C31"/>
    <mergeCell ref="G11:G12"/>
    <mergeCell ref="B25:C25"/>
    <mergeCell ref="B26:C26"/>
    <mergeCell ref="B27:C27"/>
    <mergeCell ref="B28:C28"/>
    <mergeCell ref="B29:C29"/>
    <mergeCell ref="B24:C24"/>
    <mergeCell ref="B13:C13"/>
    <mergeCell ref="B14:C14"/>
    <mergeCell ref="B15:C15"/>
    <mergeCell ref="B16:C16"/>
    <mergeCell ref="B17:C17"/>
  </mergeCells>
  <dataValidations count="1">
    <dataValidation type="list" allowBlank="1" showInputMessage="1" showErrorMessage="1" sqref="D13:E29" xr:uid="{00000000-0002-0000-0400-000000000000}">
      <formula1>"  , √"</formula1>
    </dataValidation>
  </dataValidations>
  <hyperlinks>
    <hyperlink ref="G11:G12" location="'DATA INDUK'!A1" display="DATA INDUK" xr:uid="{00000000-0004-0000-0400-000000000000}"/>
  </hyperlinks>
  <printOptions horizontalCentered="1"/>
  <pageMargins left="0.70866141732283472" right="0.51181102362204722" top="0.55118110236220474" bottom="0.55118110236220474" header="0.31496062992125984" footer="0.31496062992125984"/>
  <pageSetup paperSize="9" orientation="portrait" horizontalDpi="0" verticalDpi="0" r:id="rId1"/>
  <rowBreaks count="1" manualBreakCount="1">
    <brk id="35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5"/>
  <sheetViews>
    <sheetView showRowColHeaders="0" view="pageBreakPreview" topLeftCell="A31" zoomScaleNormal="100" zoomScaleSheetLayoutView="100" workbookViewId="0">
      <selection activeCell="A39" sqref="A39"/>
    </sheetView>
  </sheetViews>
  <sheetFormatPr defaultColWidth="0" defaultRowHeight="15" zeroHeight="1" x14ac:dyDescent="0.2"/>
  <cols>
    <col min="1" max="1" width="5.91796875" style="1" customWidth="1"/>
    <col min="2" max="2" width="9.86328125" style="1" customWidth="1"/>
    <col min="3" max="3" width="44.8828125" style="1" customWidth="1"/>
    <col min="4" max="5" width="6.65625" style="1" customWidth="1"/>
    <col min="6" max="7" width="9" style="1" customWidth="1"/>
    <col min="8" max="16384" width="9" style="1" hidden="1"/>
  </cols>
  <sheetData>
    <row r="1" spans="1:7" ht="18.75" x14ac:dyDescent="0.2">
      <c r="A1" s="179" t="s">
        <v>104</v>
      </c>
      <c r="B1" s="179"/>
      <c r="C1" s="179"/>
      <c r="D1" s="179"/>
      <c r="E1" s="179"/>
      <c r="F1" s="179"/>
    </row>
    <row r="2" spans="1:7" x14ac:dyDescent="0.2">
      <c r="A2" s="13"/>
      <c r="B2" s="13"/>
    </row>
    <row r="3" spans="1:7" x14ac:dyDescent="0.2">
      <c r="A3" s="21" t="s">
        <v>130</v>
      </c>
      <c r="B3" s="15"/>
      <c r="C3" s="1" t="s">
        <v>106</v>
      </c>
    </row>
    <row r="4" spans="1:7" x14ac:dyDescent="0.2">
      <c r="A4" s="21" t="s">
        <v>113</v>
      </c>
      <c r="B4" s="15"/>
      <c r="C4" s="88" t="str">
        <f>": "&amp;MID('DATA INDUK'!D6,6,55)</f>
        <v>: Drs. Tohir, M.M.</v>
      </c>
    </row>
    <row r="5" spans="1:7" x14ac:dyDescent="0.2">
      <c r="A5" s="21" t="s">
        <v>81</v>
      </c>
      <c r="B5" s="15"/>
      <c r="C5" s="89" t="str">
        <f>": "&amp;'DATA INDUK'!D8</f>
        <v>: Kimia</v>
      </c>
    </row>
    <row r="6" spans="1:7" x14ac:dyDescent="0.2">
      <c r="A6" s="21" t="s">
        <v>82</v>
      </c>
      <c r="B6" s="15"/>
      <c r="C6" s="89" t="str">
        <f>": "&amp;'DATA INDUK'!D9</f>
        <v>: 2</v>
      </c>
      <c r="D6" s="14"/>
    </row>
    <row r="7" spans="1:7" x14ac:dyDescent="0.2">
      <c r="A7" s="14"/>
      <c r="B7" s="14"/>
    </row>
    <row r="8" spans="1:7" ht="17.100000000000001" customHeight="1" x14ac:dyDescent="0.2">
      <c r="A8" s="155" t="s">
        <v>3</v>
      </c>
      <c r="B8" s="183" t="s">
        <v>83</v>
      </c>
      <c r="C8" s="184"/>
      <c r="D8" s="155" t="s">
        <v>84</v>
      </c>
      <c r="E8" s="155"/>
      <c r="F8" s="155" t="s">
        <v>7</v>
      </c>
      <c r="G8" s="116" t="s">
        <v>413</v>
      </c>
    </row>
    <row r="9" spans="1:7" ht="33" customHeight="1" x14ac:dyDescent="0.2">
      <c r="A9" s="155"/>
      <c r="B9" s="185"/>
      <c r="C9" s="186"/>
      <c r="D9" s="22" t="s">
        <v>5</v>
      </c>
      <c r="E9" s="22" t="s">
        <v>6</v>
      </c>
      <c r="F9" s="155"/>
      <c r="G9" s="116"/>
    </row>
    <row r="10" spans="1:7" ht="17.100000000000001" customHeight="1" x14ac:dyDescent="0.2">
      <c r="A10" s="10">
        <v>1</v>
      </c>
      <c r="B10" s="158" t="s">
        <v>85</v>
      </c>
      <c r="C10" s="159"/>
      <c r="D10" s="82"/>
      <c r="E10" s="82"/>
      <c r="F10" s="84"/>
    </row>
    <row r="11" spans="1:7" ht="17.100000000000001" customHeight="1" x14ac:dyDescent="0.2">
      <c r="A11" s="10">
        <v>2</v>
      </c>
      <c r="B11" s="158" t="s">
        <v>86</v>
      </c>
      <c r="C11" s="159"/>
      <c r="D11" s="82"/>
      <c r="E11" s="82"/>
      <c r="F11" s="84"/>
    </row>
    <row r="12" spans="1:7" ht="33.950000000000003" customHeight="1" x14ac:dyDescent="0.2">
      <c r="A12" s="10">
        <v>3</v>
      </c>
      <c r="B12" s="158" t="s">
        <v>87</v>
      </c>
      <c r="C12" s="159"/>
      <c r="D12" s="82"/>
      <c r="E12" s="82"/>
      <c r="F12" s="84"/>
    </row>
    <row r="13" spans="1:7" ht="17.100000000000001" customHeight="1" x14ac:dyDescent="0.2">
      <c r="A13" s="10">
        <v>4</v>
      </c>
      <c r="B13" s="158" t="s">
        <v>88</v>
      </c>
      <c r="C13" s="159"/>
      <c r="D13" s="82"/>
      <c r="E13" s="82"/>
      <c r="F13" s="84"/>
    </row>
    <row r="14" spans="1:7" ht="17.100000000000001" customHeight="1" x14ac:dyDescent="0.2">
      <c r="A14" s="10">
        <v>5</v>
      </c>
      <c r="B14" s="158" t="s">
        <v>89</v>
      </c>
      <c r="C14" s="159"/>
      <c r="D14" s="82"/>
      <c r="E14" s="82"/>
      <c r="F14" s="84"/>
    </row>
    <row r="15" spans="1:7" ht="17.100000000000001" customHeight="1" x14ac:dyDescent="0.2">
      <c r="A15" s="10">
        <v>6</v>
      </c>
      <c r="B15" s="158" t="s">
        <v>90</v>
      </c>
      <c r="C15" s="159"/>
      <c r="D15" s="82"/>
      <c r="E15" s="82"/>
      <c r="F15" s="84"/>
    </row>
    <row r="16" spans="1:7" ht="17.100000000000001" customHeight="1" x14ac:dyDescent="0.2">
      <c r="A16" s="10">
        <v>7</v>
      </c>
      <c r="B16" s="158" t="s">
        <v>91</v>
      </c>
      <c r="C16" s="159"/>
      <c r="D16" s="82"/>
      <c r="E16" s="82"/>
      <c r="F16" s="84"/>
    </row>
    <row r="17" spans="1:6" ht="17.100000000000001" customHeight="1" x14ac:dyDescent="0.2">
      <c r="A17" s="180">
        <v>8</v>
      </c>
      <c r="B17" s="160" t="s">
        <v>92</v>
      </c>
      <c r="C17" s="161"/>
      <c r="D17" s="161"/>
      <c r="E17" s="161"/>
      <c r="F17" s="162"/>
    </row>
    <row r="18" spans="1:6" ht="17.100000000000001" customHeight="1" x14ac:dyDescent="0.2">
      <c r="A18" s="181"/>
      <c r="B18" s="158" t="s">
        <v>93</v>
      </c>
      <c r="C18" s="159"/>
      <c r="D18" s="82"/>
      <c r="E18" s="82"/>
      <c r="F18" s="107"/>
    </row>
    <row r="19" spans="1:6" ht="17.100000000000001" customHeight="1" x14ac:dyDescent="0.2">
      <c r="A19" s="181"/>
      <c r="B19" s="158" t="s">
        <v>94</v>
      </c>
      <c r="C19" s="159"/>
      <c r="D19" s="82"/>
      <c r="E19" s="82"/>
      <c r="F19" s="84"/>
    </row>
    <row r="20" spans="1:6" ht="17.100000000000001" customHeight="1" x14ac:dyDescent="0.2">
      <c r="A20" s="182"/>
      <c r="B20" s="158" t="s">
        <v>95</v>
      </c>
      <c r="C20" s="159"/>
      <c r="D20" s="82"/>
      <c r="E20" s="82"/>
      <c r="F20" s="84"/>
    </row>
    <row r="21" spans="1:6" ht="17.100000000000001" customHeight="1" x14ac:dyDescent="0.2">
      <c r="A21" s="180">
        <v>9</v>
      </c>
      <c r="B21" s="163" t="s">
        <v>96</v>
      </c>
      <c r="C21" s="164"/>
      <c r="D21" s="164"/>
      <c r="E21" s="164"/>
      <c r="F21" s="165"/>
    </row>
    <row r="22" spans="1:6" ht="17.100000000000001" customHeight="1" x14ac:dyDescent="0.2">
      <c r="A22" s="181"/>
      <c r="B22" s="158" t="s">
        <v>97</v>
      </c>
      <c r="C22" s="159"/>
      <c r="D22" s="82"/>
      <c r="E22" s="82"/>
      <c r="F22" s="107"/>
    </row>
    <row r="23" spans="1:6" ht="17.100000000000001" customHeight="1" x14ac:dyDescent="0.2">
      <c r="A23" s="181"/>
      <c r="B23" s="158" t="s">
        <v>98</v>
      </c>
      <c r="C23" s="159"/>
      <c r="D23" s="82"/>
      <c r="E23" s="82"/>
      <c r="F23" s="84"/>
    </row>
    <row r="24" spans="1:6" ht="17.100000000000001" customHeight="1" x14ac:dyDescent="0.2">
      <c r="A24" s="182"/>
      <c r="B24" s="158" t="s">
        <v>99</v>
      </c>
      <c r="C24" s="159"/>
      <c r="D24" s="82"/>
      <c r="E24" s="82"/>
      <c r="F24" s="84"/>
    </row>
    <row r="25" spans="1:6" ht="17.100000000000001" customHeight="1" x14ac:dyDescent="0.2">
      <c r="A25" s="180">
        <v>10</v>
      </c>
      <c r="B25" s="166" t="s">
        <v>100</v>
      </c>
      <c r="C25" s="167"/>
      <c r="D25" s="167"/>
      <c r="E25" s="167"/>
      <c r="F25" s="168"/>
    </row>
    <row r="26" spans="1:6" ht="17.100000000000001" customHeight="1" x14ac:dyDescent="0.2">
      <c r="A26" s="181"/>
      <c r="B26" s="158" t="s">
        <v>101</v>
      </c>
      <c r="C26" s="159"/>
      <c r="D26" s="82"/>
      <c r="E26" s="82"/>
      <c r="F26" s="107"/>
    </row>
    <row r="27" spans="1:6" ht="17.100000000000001" customHeight="1" x14ac:dyDescent="0.2">
      <c r="A27" s="181"/>
      <c r="B27" s="158" t="s">
        <v>102</v>
      </c>
      <c r="C27" s="159"/>
      <c r="D27" s="82"/>
      <c r="E27" s="82"/>
      <c r="F27" s="84"/>
    </row>
    <row r="28" spans="1:6" ht="17.100000000000001" customHeight="1" x14ac:dyDescent="0.2">
      <c r="A28" s="182"/>
      <c r="B28" s="158" t="s">
        <v>103</v>
      </c>
      <c r="C28" s="159"/>
      <c r="D28" s="82"/>
      <c r="E28" s="82"/>
      <c r="F28" s="84"/>
    </row>
    <row r="29" spans="1:6" ht="17.100000000000001" customHeight="1" x14ac:dyDescent="0.2">
      <c r="A29" s="178" t="s">
        <v>107</v>
      </c>
      <c r="B29" s="178"/>
      <c r="C29" s="178"/>
      <c r="D29" s="108">
        <f>COUNTA(D26:D28)+COUNTA(D22:D24)+COUNTA(D18:D20)+COUNTA(D10:D16)</f>
        <v>0</v>
      </c>
      <c r="E29" s="12" t="s">
        <v>391</v>
      </c>
      <c r="F29" s="12" t="s">
        <v>392</v>
      </c>
    </row>
    <row r="30" spans="1:6" ht="17.100000000000001" customHeight="1" x14ac:dyDescent="0.2">
      <c r="A30" s="178" t="s">
        <v>108</v>
      </c>
      <c r="B30" s="178"/>
      <c r="C30" s="178"/>
      <c r="D30" s="18">
        <v>16</v>
      </c>
      <c r="E30" s="106">
        <f>ROUND(D29*100/D30,0)</f>
        <v>0</v>
      </c>
      <c r="F30" s="86" t="str">
        <f>IF(E30="","",IF(E30&lt;=50,"Kurang",IF(E30&lt;=60,"Sedang",IF(E30&lt;=75,"Cukup",IF(E30&lt;=90,"Baik",IF(E30&gt;91,"Amat Baik"))))))</f>
        <v>Kurang</v>
      </c>
    </row>
    <row r="31" spans="1:6" ht="17.100000000000001" customHeight="1" x14ac:dyDescent="0.2">
      <c r="A31" s="23" t="s">
        <v>78</v>
      </c>
      <c r="B31" s="23"/>
      <c r="C31" s="24"/>
      <c r="D31" s="24"/>
      <c r="E31" s="24"/>
      <c r="F31" s="24"/>
    </row>
    <row r="32" spans="1:6" ht="17.100000000000001" customHeight="1" x14ac:dyDescent="0.2">
      <c r="A32" s="169"/>
      <c r="B32" s="170"/>
      <c r="C32" s="170"/>
      <c r="D32" s="170"/>
      <c r="E32" s="170"/>
      <c r="F32" s="171"/>
    </row>
    <row r="33" spans="1:6" ht="17.100000000000001" customHeight="1" x14ac:dyDescent="0.2">
      <c r="A33" s="172"/>
      <c r="B33" s="173"/>
      <c r="C33" s="173"/>
      <c r="D33" s="173"/>
      <c r="E33" s="173"/>
      <c r="F33" s="174"/>
    </row>
    <row r="34" spans="1:6" ht="17.100000000000001" customHeight="1" x14ac:dyDescent="0.2">
      <c r="A34" s="23" t="s">
        <v>64</v>
      </c>
      <c r="B34" s="23"/>
      <c r="C34" s="24"/>
      <c r="D34" s="24"/>
      <c r="E34" s="24"/>
      <c r="F34" s="24"/>
    </row>
    <row r="35" spans="1:6" x14ac:dyDescent="0.2">
      <c r="A35" s="169"/>
      <c r="B35" s="170"/>
      <c r="C35" s="170"/>
      <c r="D35" s="170"/>
      <c r="E35" s="170"/>
      <c r="F35" s="171"/>
    </row>
    <row r="36" spans="1:6" x14ac:dyDescent="0.2">
      <c r="A36" s="175"/>
      <c r="B36" s="176"/>
      <c r="C36" s="176"/>
      <c r="D36" s="176"/>
      <c r="E36" s="176"/>
      <c r="F36" s="177"/>
    </row>
    <row r="37" spans="1:6" x14ac:dyDescent="0.2">
      <c r="A37" s="175"/>
      <c r="B37" s="176"/>
      <c r="C37" s="176"/>
      <c r="D37" s="176"/>
      <c r="E37" s="176"/>
      <c r="F37" s="177"/>
    </row>
    <row r="38" spans="1:6" x14ac:dyDescent="0.2">
      <c r="A38" s="172"/>
      <c r="B38" s="173"/>
      <c r="C38" s="173"/>
      <c r="D38" s="173"/>
      <c r="E38" s="173"/>
      <c r="F38" s="174"/>
    </row>
    <row r="39" spans="1:6" x14ac:dyDescent="0.2">
      <c r="A39" s="3"/>
      <c r="B39" s="3"/>
    </row>
    <row r="40" spans="1:6" x14ac:dyDescent="0.2">
      <c r="D40" s="85" t="str">
        <f>"Sidayu, "&amp;TEXT('DATA INDUK'!D13,"dd-mm-yyyy")</f>
        <v>Sidayu, 31-08-2023</v>
      </c>
    </row>
    <row r="41" spans="1:6" x14ac:dyDescent="0.2">
      <c r="B41" s="2" t="s">
        <v>65</v>
      </c>
      <c r="D41" s="2" t="s">
        <v>66</v>
      </c>
    </row>
    <row r="42" spans="1:6" x14ac:dyDescent="0.2">
      <c r="B42" s="2"/>
    </row>
    <row r="43" spans="1:6" x14ac:dyDescent="0.2">
      <c r="B43" s="2"/>
    </row>
    <row r="44" spans="1:6" x14ac:dyDescent="0.2">
      <c r="B44" s="2"/>
    </row>
    <row r="45" spans="1:6" x14ac:dyDescent="0.2">
      <c r="B45" s="2"/>
    </row>
    <row r="46" spans="1:6" x14ac:dyDescent="0.2">
      <c r="B46" s="5" t="s">
        <v>67</v>
      </c>
      <c r="D46" s="88" t="str">
        <f>MID('DATA INDUK'!D6,6,55)</f>
        <v>Drs. Tohir, M.M.</v>
      </c>
    </row>
    <row r="47" spans="1:6" x14ac:dyDescent="0.2">
      <c r="B47" s="2" t="s">
        <v>68</v>
      </c>
      <c r="D47" s="85" t="str">
        <f>"NIP. "&amp;'DATA INDUK'!D7</f>
        <v>NIP. 19651226 199303 1 009</v>
      </c>
    </row>
    <row r="48" spans="1:6" x14ac:dyDescent="0.2"/>
    <row r="49" spans="3:3" x14ac:dyDescent="0.2">
      <c r="C49" s="17" t="s">
        <v>69</v>
      </c>
    </row>
    <row r="50" spans="3:3" x14ac:dyDescent="0.2">
      <c r="C50" s="17"/>
    </row>
    <row r="51" spans="3:3" x14ac:dyDescent="0.2">
      <c r="C51" s="17"/>
    </row>
    <row r="52" spans="3:3" x14ac:dyDescent="0.2">
      <c r="C52" s="17"/>
    </row>
    <row r="53" spans="3:3" x14ac:dyDescent="0.2">
      <c r="C53" s="17"/>
    </row>
    <row r="54" spans="3:3" x14ac:dyDescent="0.2">
      <c r="C54" s="17" t="s">
        <v>105</v>
      </c>
    </row>
    <row r="55" spans="3:3" x14ac:dyDescent="0.2">
      <c r="C55" s="17" t="s">
        <v>70</v>
      </c>
    </row>
  </sheetData>
  <sheetProtection password="CA5D" sheet="1" objects="1" scenarios="1"/>
  <mergeCells count="32">
    <mergeCell ref="A32:F33"/>
    <mergeCell ref="A35:F38"/>
    <mergeCell ref="A29:C29"/>
    <mergeCell ref="A30:C30"/>
    <mergeCell ref="A1:F1"/>
    <mergeCell ref="A25:A28"/>
    <mergeCell ref="A21:A24"/>
    <mergeCell ref="A17:A20"/>
    <mergeCell ref="B8:C9"/>
    <mergeCell ref="B10:C10"/>
    <mergeCell ref="B11:C11"/>
    <mergeCell ref="A8:A9"/>
    <mergeCell ref="D8:E8"/>
    <mergeCell ref="F8:F9"/>
    <mergeCell ref="B12:C12"/>
    <mergeCell ref="B13:C13"/>
    <mergeCell ref="G8:G9"/>
    <mergeCell ref="B14:C14"/>
    <mergeCell ref="B15:C15"/>
    <mergeCell ref="B16:C16"/>
    <mergeCell ref="B28:C28"/>
    <mergeCell ref="B20:C20"/>
    <mergeCell ref="B17:F17"/>
    <mergeCell ref="B21:F21"/>
    <mergeCell ref="B25:F25"/>
    <mergeCell ref="B19:C19"/>
    <mergeCell ref="B22:C22"/>
    <mergeCell ref="B23:C23"/>
    <mergeCell ref="B24:C24"/>
    <mergeCell ref="B26:C26"/>
    <mergeCell ref="B27:C27"/>
    <mergeCell ref="B18:C18"/>
  </mergeCells>
  <dataValidations count="1">
    <dataValidation type="list" allowBlank="1" showInputMessage="1" showErrorMessage="1" sqref="D10:E16 D18:E20 D22:E24 D26:E28" xr:uid="{00000000-0002-0000-0500-000000000000}">
      <formula1>"  , √"</formula1>
    </dataValidation>
  </dataValidations>
  <hyperlinks>
    <hyperlink ref="G8:G9" location="'DATA INDUK'!A1" display="DATA INDUK" xr:uid="{00000000-0004-0000-0500-000000000000}"/>
  </hyperlinks>
  <printOptions horizontalCentered="1"/>
  <pageMargins left="0.70866141732283472" right="0.31496062992125984" top="0.35433070866141736" bottom="0.35433070866141736" header="0.31496062992125984" footer="0.31496062992125984"/>
  <pageSetup paperSize="9" orientation="portrait" horizontalDpi="0" verticalDpi="0" r:id="rId1"/>
  <rowBreaks count="1" manualBreakCount="1">
    <brk id="33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97"/>
  <sheetViews>
    <sheetView showRowColHeaders="0" view="pageBreakPreview" topLeftCell="A70" zoomScaleNormal="100" zoomScaleSheetLayoutView="100" workbookViewId="0">
      <selection activeCell="D70" sqref="D70"/>
    </sheetView>
  </sheetViews>
  <sheetFormatPr defaultColWidth="0" defaultRowHeight="15" x14ac:dyDescent="0.2"/>
  <cols>
    <col min="1" max="1" width="6.53515625" style="30" customWidth="1"/>
    <col min="2" max="2" width="9" style="1" customWidth="1"/>
    <col min="3" max="3" width="43.7734375" style="1" customWidth="1"/>
    <col min="4" max="5" width="6.65625" style="1" customWidth="1"/>
    <col min="6" max="6" width="12.453125" style="1" customWidth="1"/>
    <col min="7" max="7" width="9" style="1" customWidth="1"/>
    <col min="8" max="8" width="23.1796875" style="1" hidden="1" customWidth="1"/>
    <col min="9" max="9" width="0" style="1" hidden="1" customWidth="1"/>
    <col min="10" max="16384" width="9" style="1" hidden="1"/>
  </cols>
  <sheetData>
    <row r="1" spans="1:7" ht="17.100000000000001" customHeight="1" x14ac:dyDescent="0.2">
      <c r="A1" s="187" t="s">
        <v>110</v>
      </c>
      <c r="B1" s="187"/>
      <c r="C1" s="187"/>
      <c r="D1" s="187"/>
      <c r="E1" s="187"/>
      <c r="F1" s="187"/>
    </row>
    <row r="2" spans="1:7" ht="17.100000000000001" customHeight="1" x14ac:dyDescent="0.2">
      <c r="A2" s="187" t="s">
        <v>111</v>
      </c>
      <c r="B2" s="187"/>
      <c r="C2" s="187"/>
      <c r="D2" s="187"/>
      <c r="E2" s="187"/>
      <c r="F2" s="187"/>
    </row>
    <row r="3" spans="1:7" ht="17.100000000000001" customHeight="1" x14ac:dyDescent="0.2">
      <c r="A3" s="26"/>
      <c r="B3" s="13"/>
    </row>
    <row r="4" spans="1:7" ht="17.100000000000001" customHeight="1" x14ac:dyDescent="0.2">
      <c r="A4" s="188" t="s">
        <v>132</v>
      </c>
      <c r="B4" s="188"/>
      <c r="C4" s="188"/>
      <c r="D4" s="188"/>
      <c r="E4" s="188"/>
      <c r="F4" s="188"/>
    </row>
    <row r="5" spans="1:7" ht="17.100000000000001" customHeight="1" x14ac:dyDescent="0.2">
      <c r="A5" s="27"/>
      <c r="B5" s="25"/>
    </row>
    <row r="6" spans="1:7" ht="17.100000000000001" customHeight="1" x14ac:dyDescent="0.2">
      <c r="A6" s="189" t="s">
        <v>133</v>
      </c>
      <c r="B6" s="189"/>
      <c r="C6" s="189"/>
      <c r="D6" s="189"/>
      <c r="E6" s="189"/>
      <c r="F6" s="189"/>
    </row>
    <row r="7" spans="1:7" ht="17.100000000000001" customHeight="1" x14ac:dyDescent="0.2">
      <c r="A7" s="27"/>
      <c r="B7" s="25"/>
    </row>
    <row r="8" spans="1:7" ht="17.100000000000001" customHeight="1" x14ac:dyDescent="0.2">
      <c r="A8" s="34" t="s">
        <v>80</v>
      </c>
      <c r="B8" s="14"/>
      <c r="C8" s="1" t="s">
        <v>106</v>
      </c>
      <c r="D8" s="14"/>
    </row>
    <row r="9" spans="1:7" ht="17.100000000000001" customHeight="1" x14ac:dyDescent="0.2">
      <c r="A9" s="34" t="s">
        <v>113</v>
      </c>
      <c r="B9" s="14"/>
      <c r="C9" s="88" t="str">
        <f>": "&amp;MID('DATA INDUK'!D6,6,55)</f>
        <v>: Drs. Tohir, M.M.</v>
      </c>
      <c r="E9" s="14"/>
    </row>
    <row r="10" spans="1:7" ht="17.100000000000001" customHeight="1" x14ac:dyDescent="0.2">
      <c r="A10" s="34" t="s">
        <v>81</v>
      </c>
      <c r="B10" s="14"/>
      <c r="C10" s="89" t="str">
        <f>": "&amp;'DATA INDUK'!D8</f>
        <v>: Kimia</v>
      </c>
      <c r="D10" s="14"/>
    </row>
    <row r="11" spans="1:7" ht="17.100000000000001" customHeight="1" x14ac:dyDescent="0.2">
      <c r="A11" s="34" t="s">
        <v>82</v>
      </c>
      <c r="B11" s="14"/>
      <c r="C11" s="89" t="str">
        <f>": "&amp;'DATA INDUK'!D9</f>
        <v>: 2</v>
      </c>
      <c r="E11" s="14"/>
    </row>
    <row r="12" spans="1:7" ht="17.100000000000001" customHeight="1" x14ac:dyDescent="0.2">
      <c r="A12" s="28"/>
      <c r="B12" s="14"/>
    </row>
    <row r="13" spans="1:7" ht="17.100000000000001" customHeight="1" x14ac:dyDescent="0.2">
      <c r="A13" s="178" t="s">
        <v>3</v>
      </c>
      <c r="B13" s="195" t="s">
        <v>83</v>
      </c>
      <c r="C13" s="195"/>
      <c r="D13" s="195" t="s">
        <v>84</v>
      </c>
      <c r="E13" s="195"/>
      <c r="F13" s="195" t="s">
        <v>7</v>
      </c>
      <c r="G13" s="116" t="s">
        <v>413</v>
      </c>
    </row>
    <row r="14" spans="1:7" ht="33.75" customHeight="1" x14ac:dyDescent="0.2">
      <c r="A14" s="178"/>
      <c r="B14" s="195"/>
      <c r="C14" s="195"/>
      <c r="D14" s="12" t="s">
        <v>5</v>
      </c>
      <c r="E14" s="12" t="s">
        <v>6</v>
      </c>
      <c r="F14" s="195"/>
      <c r="G14" s="116"/>
    </row>
    <row r="15" spans="1:7" ht="17.100000000000001" customHeight="1" x14ac:dyDescent="0.2">
      <c r="A15" s="32" t="s">
        <v>134</v>
      </c>
      <c r="B15" s="194" t="s">
        <v>135</v>
      </c>
      <c r="C15" s="194"/>
      <c r="D15" s="22"/>
      <c r="E15" s="22"/>
      <c r="F15" s="33"/>
    </row>
    <row r="16" spans="1:7" ht="17.100000000000001" customHeight="1" x14ac:dyDescent="0.2">
      <c r="A16" s="10">
        <v>1</v>
      </c>
      <c r="B16" s="190" t="s">
        <v>136</v>
      </c>
      <c r="C16" s="190"/>
      <c r="D16" s="82" t="s">
        <v>79</v>
      </c>
      <c r="E16" s="82"/>
      <c r="F16" s="84"/>
    </row>
    <row r="17" spans="1:7" ht="33.950000000000003" customHeight="1" x14ac:dyDescent="0.2">
      <c r="A17" s="10">
        <v>2</v>
      </c>
      <c r="B17" s="190" t="s">
        <v>137</v>
      </c>
      <c r="C17" s="190"/>
      <c r="D17" s="82"/>
      <c r="E17" s="82"/>
      <c r="F17" s="84"/>
    </row>
    <row r="18" spans="1:7" ht="54.95" customHeight="1" x14ac:dyDescent="0.2">
      <c r="A18" s="10">
        <v>3</v>
      </c>
      <c r="B18" s="190" t="s">
        <v>138</v>
      </c>
      <c r="C18" s="190"/>
      <c r="D18" s="82"/>
      <c r="E18" s="82"/>
      <c r="F18" s="84"/>
    </row>
    <row r="19" spans="1:7" ht="33.950000000000003" customHeight="1" x14ac:dyDescent="0.2">
      <c r="A19" s="10">
        <v>4</v>
      </c>
      <c r="B19" s="190" t="s">
        <v>139</v>
      </c>
      <c r="C19" s="190"/>
      <c r="D19" s="82"/>
      <c r="E19" s="82"/>
      <c r="F19" s="84"/>
    </row>
    <row r="20" spans="1:7" ht="33.950000000000003" customHeight="1" x14ac:dyDescent="0.2">
      <c r="A20" s="10">
        <v>5</v>
      </c>
      <c r="B20" s="190" t="s">
        <v>140</v>
      </c>
      <c r="C20" s="190"/>
      <c r="D20" s="82"/>
      <c r="E20" s="82"/>
      <c r="F20" s="84"/>
    </row>
    <row r="21" spans="1:7" ht="17.100000000000001" customHeight="1" x14ac:dyDescent="0.2">
      <c r="A21" s="10">
        <v>6</v>
      </c>
      <c r="B21" s="190" t="s">
        <v>141</v>
      </c>
      <c r="C21" s="190"/>
      <c r="D21" s="82"/>
      <c r="E21" s="82"/>
      <c r="F21" s="84"/>
    </row>
    <row r="22" spans="1:7" ht="17.100000000000001" customHeight="1" x14ac:dyDescent="0.2">
      <c r="A22" s="10">
        <v>7</v>
      </c>
      <c r="B22" s="190" t="s">
        <v>142</v>
      </c>
      <c r="C22" s="190"/>
      <c r="D22" s="82"/>
      <c r="E22" s="82"/>
      <c r="F22" s="84"/>
    </row>
    <row r="23" spans="1:7" ht="33.950000000000003" customHeight="1" x14ac:dyDescent="0.2">
      <c r="A23" s="10">
        <v>8</v>
      </c>
      <c r="B23" s="190" t="s">
        <v>143</v>
      </c>
      <c r="C23" s="190"/>
      <c r="D23" s="82"/>
      <c r="E23" s="82"/>
      <c r="F23" s="84"/>
    </row>
    <row r="24" spans="1:7" ht="17.100000000000001" customHeight="1" x14ac:dyDescent="0.2">
      <c r="A24" s="32" t="s">
        <v>144</v>
      </c>
      <c r="B24" s="194" t="s">
        <v>145</v>
      </c>
      <c r="C24" s="194"/>
      <c r="D24" s="33"/>
      <c r="E24" s="33"/>
      <c r="F24" s="33"/>
    </row>
    <row r="25" spans="1:7" ht="17.100000000000001" customHeight="1" x14ac:dyDescent="0.2">
      <c r="A25" s="77">
        <v>1</v>
      </c>
      <c r="B25" s="163" t="s">
        <v>146</v>
      </c>
      <c r="C25" s="164"/>
      <c r="D25" s="164"/>
      <c r="E25" s="164"/>
      <c r="F25" s="165"/>
    </row>
    <row r="26" spans="1:7" ht="17.100000000000001" customHeight="1" x14ac:dyDescent="0.2">
      <c r="A26" s="31" t="s">
        <v>147</v>
      </c>
      <c r="B26" s="190" t="s">
        <v>148</v>
      </c>
      <c r="C26" s="190"/>
      <c r="D26" s="82"/>
      <c r="E26" s="82"/>
      <c r="F26" s="84"/>
    </row>
    <row r="27" spans="1:7" ht="51.75" customHeight="1" x14ac:dyDescent="0.2">
      <c r="A27" s="31" t="s">
        <v>149</v>
      </c>
      <c r="B27" s="190" t="s">
        <v>150</v>
      </c>
      <c r="C27" s="190"/>
      <c r="D27" s="82"/>
      <c r="E27" s="82"/>
      <c r="F27" s="84"/>
    </row>
    <row r="28" spans="1:7" ht="35.1" customHeight="1" x14ac:dyDescent="0.2">
      <c r="A28" s="31" t="s">
        <v>151</v>
      </c>
      <c r="B28" s="190" t="s">
        <v>152</v>
      </c>
      <c r="C28" s="190"/>
      <c r="D28" s="82"/>
      <c r="E28" s="82"/>
      <c r="F28" s="84"/>
    </row>
    <row r="29" spans="1:7" ht="17.100000000000001" customHeight="1" x14ac:dyDescent="0.2">
      <c r="A29" s="77">
        <v>2</v>
      </c>
      <c r="B29" s="163" t="s">
        <v>153</v>
      </c>
      <c r="C29" s="164"/>
      <c r="D29" s="164"/>
      <c r="E29" s="164"/>
      <c r="F29" s="165"/>
      <c r="G29" s="116" t="s">
        <v>413</v>
      </c>
    </row>
    <row r="30" spans="1:7" ht="17.100000000000001" customHeight="1" x14ac:dyDescent="0.2">
      <c r="A30" s="31" t="s">
        <v>147</v>
      </c>
      <c r="B30" s="190" t="s">
        <v>154</v>
      </c>
      <c r="C30" s="190"/>
      <c r="D30" s="82"/>
      <c r="E30" s="82"/>
      <c r="F30" s="84"/>
      <c r="G30" s="116"/>
    </row>
    <row r="31" spans="1:7" ht="17.100000000000001" customHeight="1" x14ac:dyDescent="0.2">
      <c r="A31" s="31" t="s">
        <v>149</v>
      </c>
      <c r="B31" s="190" t="s">
        <v>155</v>
      </c>
      <c r="C31" s="190"/>
      <c r="D31" s="82"/>
      <c r="E31" s="82"/>
      <c r="F31" s="84"/>
    </row>
    <row r="32" spans="1:7" ht="17.100000000000001" customHeight="1" x14ac:dyDescent="0.2">
      <c r="A32" s="31" t="s">
        <v>151</v>
      </c>
      <c r="B32" s="190" t="s">
        <v>156</v>
      </c>
      <c r="C32" s="190"/>
      <c r="D32" s="82"/>
      <c r="E32" s="82"/>
      <c r="F32" s="84"/>
    </row>
    <row r="33" spans="1:7" ht="17.100000000000001" customHeight="1" x14ac:dyDescent="0.2">
      <c r="A33" s="31" t="s">
        <v>157</v>
      </c>
      <c r="B33" s="190" t="s">
        <v>158</v>
      </c>
      <c r="C33" s="190"/>
      <c r="D33" s="82"/>
      <c r="E33" s="82"/>
      <c r="F33" s="84"/>
    </row>
    <row r="34" spans="1:7" ht="35.1" customHeight="1" x14ac:dyDescent="0.2">
      <c r="A34" s="31" t="s">
        <v>159</v>
      </c>
      <c r="B34" s="190" t="s">
        <v>194</v>
      </c>
      <c r="C34" s="190"/>
      <c r="D34" s="82"/>
      <c r="E34" s="82"/>
      <c r="F34" s="84"/>
    </row>
    <row r="35" spans="1:7" ht="35.1" customHeight="1" x14ac:dyDescent="0.2">
      <c r="A35" s="31" t="s">
        <v>414</v>
      </c>
      <c r="B35" s="190" t="s">
        <v>160</v>
      </c>
      <c r="C35" s="190"/>
      <c r="D35" s="82"/>
      <c r="E35" s="82"/>
      <c r="F35" s="84"/>
    </row>
    <row r="36" spans="1:7" ht="17.100000000000001" customHeight="1" x14ac:dyDescent="0.2">
      <c r="A36" s="77">
        <v>3</v>
      </c>
      <c r="B36" s="191" t="s">
        <v>161</v>
      </c>
      <c r="C36" s="192"/>
      <c r="D36" s="192"/>
      <c r="E36" s="192"/>
      <c r="F36" s="193"/>
    </row>
    <row r="37" spans="1:7" ht="35.1" customHeight="1" x14ac:dyDescent="0.2">
      <c r="A37" s="31" t="s">
        <v>147</v>
      </c>
      <c r="B37" s="190" t="s">
        <v>162</v>
      </c>
      <c r="C37" s="190"/>
      <c r="D37" s="82"/>
      <c r="E37" s="82"/>
      <c r="F37" s="84"/>
    </row>
    <row r="38" spans="1:7" ht="17.100000000000001" customHeight="1" x14ac:dyDescent="0.2">
      <c r="A38" s="31" t="s">
        <v>149</v>
      </c>
      <c r="B38" s="190" t="s">
        <v>163</v>
      </c>
      <c r="C38" s="190"/>
      <c r="D38" s="82"/>
      <c r="E38" s="82"/>
      <c r="F38" s="84"/>
    </row>
    <row r="39" spans="1:7" ht="35.1" customHeight="1" x14ac:dyDescent="0.2">
      <c r="A39" s="31" t="s">
        <v>151</v>
      </c>
      <c r="B39" s="190" t="s">
        <v>164</v>
      </c>
      <c r="C39" s="190"/>
      <c r="D39" s="82"/>
      <c r="E39" s="82"/>
      <c r="F39" s="84"/>
    </row>
    <row r="40" spans="1:7" ht="35.1" customHeight="1" x14ac:dyDescent="0.2">
      <c r="A40" s="31" t="s">
        <v>157</v>
      </c>
      <c r="B40" s="190" t="s">
        <v>165</v>
      </c>
      <c r="C40" s="190"/>
      <c r="D40" s="82"/>
      <c r="E40" s="82"/>
      <c r="F40" s="84"/>
    </row>
    <row r="41" spans="1:7" ht="35.1" customHeight="1" x14ac:dyDescent="0.2">
      <c r="A41" s="31" t="s">
        <v>159</v>
      </c>
      <c r="B41" s="190" t="s">
        <v>166</v>
      </c>
      <c r="C41" s="190"/>
      <c r="D41" s="82"/>
      <c r="E41" s="82"/>
      <c r="F41" s="84"/>
    </row>
    <row r="42" spans="1:7" ht="17.100000000000001" customHeight="1" x14ac:dyDescent="0.2">
      <c r="A42" s="10">
        <v>4</v>
      </c>
      <c r="B42" s="191" t="s">
        <v>167</v>
      </c>
      <c r="C42" s="192"/>
      <c r="D42" s="192"/>
      <c r="E42" s="192"/>
      <c r="F42" s="193"/>
    </row>
    <row r="43" spans="1:7" ht="17.100000000000001" customHeight="1" x14ac:dyDescent="0.2">
      <c r="A43" s="31" t="s">
        <v>147</v>
      </c>
      <c r="B43" s="190" t="s">
        <v>163</v>
      </c>
      <c r="C43" s="190"/>
      <c r="D43" s="82"/>
      <c r="E43" s="82"/>
      <c r="F43" s="84"/>
      <c r="G43" s="116" t="s">
        <v>413</v>
      </c>
    </row>
    <row r="44" spans="1:7" ht="35.1" customHeight="1" x14ac:dyDescent="0.2">
      <c r="A44" s="31" t="s">
        <v>149</v>
      </c>
      <c r="B44" s="190" t="s">
        <v>168</v>
      </c>
      <c r="C44" s="190"/>
      <c r="D44" s="82"/>
      <c r="E44" s="82"/>
      <c r="F44" s="84"/>
      <c r="G44" s="116"/>
    </row>
    <row r="45" spans="1:7" ht="35.1" customHeight="1" x14ac:dyDescent="0.2">
      <c r="A45" s="31" t="s">
        <v>151</v>
      </c>
      <c r="B45" s="190" t="s">
        <v>165</v>
      </c>
      <c r="C45" s="190"/>
      <c r="D45" s="82"/>
      <c r="E45" s="82"/>
      <c r="F45" s="84"/>
    </row>
    <row r="46" spans="1:7" ht="35.1" customHeight="1" x14ac:dyDescent="0.2">
      <c r="A46" s="31" t="s">
        <v>157</v>
      </c>
      <c r="B46" s="190" t="s">
        <v>166</v>
      </c>
      <c r="C46" s="190"/>
      <c r="D46" s="82"/>
      <c r="E46" s="82"/>
      <c r="F46" s="84"/>
    </row>
    <row r="47" spans="1:7" ht="17.100000000000001" customHeight="1" x14ac:dyDescent="0.2">
      <c r="A47" s="77">
        <v>5</v>
      </c>
      <c r="B47" s="163" t="s">
        <v>169</v>
      </c>
      <c r="C47" s="164"/>
      <c r="D47" s="164"/>
      <c r="E47" s="164"/>
      <c r="F47" s="165"/>
    </row>
    <row r="48" spans="1:7" ht="17.100000000000001" customHeight="1" x14ac:dyDescent="0.2">
      <c r="A48" s="31" t="s">
        <v>147</v>
      </c>
      <c r="B48" s="190" t="s">
        <v>170</v>
      </c>
      <c r="C48" s="190"/>
      <c r="D48" s="82"/>
      <c r="E48" s="84"/>
      <c r="F48" s="84"/>
    </row>
    <row r="49" spans="1:6" ht="35.1" customHeight="1" x14ac:dyDescent="0.2">
      <c r="A49" s="31" t="s">
        <v>149</v>
      </c>
      <c r="B49" s="190" t="s">
        <v>171</v>
      </c>
      <c r="C49" s="190"/>
      <c r="D49" s="82"/>
      <c r="E49" s="84"/>
      <c r="F49" s="84"/>
    </row>
    <row r="50" spans="1:6" ht="35.1" customHeight="1" x14ac:dyDescent="0.2">
      <c r="A50" s="31" t="s">
        <v>151</v>
      </c>
      <c r="B50" s="190" t="s">
        <v>172</v>
      </c>
      <c r="C50" s="190"/>
      <c r="D50" s="82"/>
      <c r="E50" s="84"/>
      <c r="F50" s="84"/>
    </row>
    <row r="51" spans="1:6" ht="17.100000000000001" customHeight="1" x14ac:dyDescent="0.2">
      <c r="A51" s="10">
        <v>6</v>
      </c>
      <c r="B51" s="163" t="s">
        <v>173</v>
      </c>
      <c r="C51" s="164"/>
      <c r="D51" s="164"/>
      <c r="E51" s="164"/>
      <c r="F51" s="165"/>
    </row>
    <row r="52" spans="1:6" ht="17.100000000000001" customHeight="1" x14ac:dyDescent="0.2">
      <c r="A52" s="31" t="s">
        <v>147</v>
      </c>
      <c r="B52" s="190" t="s">
        <v>174</v>
      </c>
      <c r="C52" s="190"/>
      <c r="D52" s="82"/>
      <c r="E52" s="82"/>
      <c r="F52" s="84"/>
    </row>
    <row r="53" spans="1:6" ht="17.100000000000001" customHeight="1" x14ac:dyDescent="0.2">
      <c r="A53" s="31" t="s">
        <v>149</v>
      </c>
      <c r="B53" s="190" t="s">
        <v>175</v>
      </c>
      <c r="C53" s="190"/>
      <c r="D53" s="82"/>
      <c r="E53" s="82"/>
      <c r="F53" s="84"/>
    </row>
    <row r="54" spans="1:6" ht="17.100000000000001" customHeight="1" x14ac:dyDescent="0.2">
      <c r="A54" s="31" t="s">
        <v>151</v>
      </c>
      <c r="B54" s="190" t="s">
        <v>176</v>
      </c>
      <c r="C54" s="190"/>
      <c r="D54" s="82"/>
      <c r="E54" s="82"/>
      <c r="F54" s="84"/>
    </row>
    <row r="55" spans="1:6" ht="17.100000000000001" customHeight="1" x14ac:dyDescent="0.2">
      <c r="A55" s="31" t="s">
        <v>157</v>
      </c>
      <c r="B55" s="190" t="s">
        <v>177</v>
      </c>
      <c r="C55" s="190"/>
      <c r="D55" s="82"/>
      <c r="E55" s="82"/>
      <c r="F55" s="84"/>
    </row>
    <row r="56" spans="1:6" ht="17.100000000000001" customHeight="1" x14ac:dyDescent="0.2">
      <c r="A56" s="31" t="s">
        <v>159</v>
      </c>
      <c r="B56" s="190" t="s">
        <v>178</v>
      </c>
      <c r="C56" s="190"/>
      <c r="D56" s="82"/>
      <c r="E56" s="82"/>
      <c r="F56" s="84"/>
    </row>
    <row r="57" spans="1:6" ht="18" customHeight="1" x14ac:dyDescent="0.2">
      <c r="A57" s="77">
        <v>7</v>
      </c>
      <c r="B57" s="163" t="s">
        <v>179</v>
      </c>
      <c r="C57" s="164"/>
      <c r="D57" s="164"/>
      <c r="E57" s="164"/>
      <c r="F57" s="165"/>
    </row>
    <row r="58" spans="1:6" ht="35.1" customHeight="1" x14ac:dyDescent="0.2">
      <c r="A58" s="31" t="s">
        <v>147</v>
      </c>
      <c r="B58" s="190" t="s">
        <v>180</v>
      </c>
      <c r="C58" s="190"/>
      <c r="D58" s="82"/>
      <c r="E58" s="82"/>
      <c r="F58" s="84"/>
    </row>
    <row r="59" spans="1:6" ht="17.100000000000001" customHeight="1" x14ac:dyDescent="0.2">
      <c r="A59" s="31" t="s">
        <v>149</v>
      </c>
      <c r="B59" s="190" t="s">
        <v>181</v>
      </c>
      <c r="C59" s="190"/>
      <c r="D59" s="82"/>
      <c r="E59" s="82"/>
      <c r="F59" s="84"/>
    </row>
    <row r="60" spans="1:6" ht="17.100000000000001" customHeight="1" x14ac:dyDescent="0.2">
      <c r="A60" s="31" t="s">
        <v>151</v>
      </c>
      <c r="B60" s="190" t="s">
        <v>182</v>
      </c>
      <c r="C60" s="190"/>
      <c r="D60" s="82"/>
      <c r="E60" s="82"/>
      <c r="F60" s="84"/>
    </row>
    <row r="61" spans="1:6" ht="17.100000000000001" customHeight="1" x14ac:dyDescent="0.2">
      <c r="A61" s="31" t="s">
        <v>157</v>
      </c>
      <c r="B61" s="190" t="s">
        <v>183</v>
      </c>
      <c r="C61" s="190"/>
      <c r="D61" s="82"/>
      <c r="E61" s="82"/>
      <c r="F61" s="84"/>
    </row>
    <row r="62" spans="1:6" ht="35.1" customHeight="1" x14ac:dyDescent="0.2">
      <c r="A62" s="31" t="s">
        <v>159</v>
      </c>
      <c r="B62" s="190" t="s">
        <v>184</v>
      </c>
      <c r="C62" s="190"/>
      <c r="D62" s="82"/>
      <c r="E62" s="82"/>
      <c r="F62" s="84"/>
    </row>
    <row r="63" spans="1:6" ht="17.100000000000001" customHeight="1" x14ac:dyDescent="0.2">
      <c r="A63" s="77">
        <v>8</v>
      </c>
      <c r="B63" s="163" t="s">
        <v>185</v>
      </c>
      <c r="C63" s="164"/>
      <c r="D63" s="164"/>
      <c r="E63" s="164"/>
      <c r="F63" s="165"/>
    </row>
    <row r="64" spans="1:6" ht="17.100000000000001" customHeight="1" x14ac:dyDescent="0.2">
      <c r="A64" s="31" t="s">
        <v>147</v>
      </c>
      <c r="B64" s="190" t="s">
        <v>186</v>
      </c>
      <c r="C64" s="190"/>
      <c r="D64" s="82"/>
      <c r="E64" s="82"/>
      <c r="F64" s="84"/>
    </row>
    <row r="65" spans="1:7" ht="17.100000000000001" customHeight="1" x14ac:dyDescent="0.2">
      <c r="A65" s="31" t="s">
        <v>149</v>
      </c>
      <c r="B65" s="190" t="s">
        <v>187</v>
      </c>
      <c r="C65" s="190"/>
      <c r="D65" s="82"/>
      <c r="E65" s="82"/>
      <c r="F65" s="84"/>
    </row>
    <row r="66" spans="1:7" ht="17.100000000000001" customHeight="1" x14ac:dyDescent="0.2">
      <c r="A66" s="31" t="s">
        <v>151</v>
      </c>
      <c r="B66" s="190" t="s">
        <v>188</v>
      </c>
      <c r="C66" s="190"/>
      <c r="D66" s="82"/>
      <c r="E66" s="82"/>
      <c r="F66" s="84"/>
    </row>
    <row r="67" spans="1:7" ht="17.100000000000001" customHeight="1" x14ac:dyDescent="0.2">
      <c r="A67" s="32" t="s">
        <v>189</v>
      </c>
      <c r="B67" s="163" t="s">
        <v>190</v>
      </c>
      <c r="C67" s="164"/>
      <c r="D67" s="164"/>
      <c r="E67" s="164"/>
      <c r="F67" s="165"/>
      <c r="G67" s="116" t="s">
        <v>413</v>
      </c>
    </row>
    <row r="68" spans="1:7" ht="17.100000000000001" customHeight="1" x14ac:dyDescent="0.2">
      <c r="A68" s="77">
        <v>9</v>
      </c>
      <c r="B68" s="163" t="s">
        <v>191</v>
      </c>
      <c r="C68" s="164"/>
      <c r="D68" s="164"/>
      <c r="E68" s="164"/>
      <c r="F68" s="165"/>
      <c r="G68" s="116"/>
    </row>
    <row r="69" spans="1:7" ht="35.1" customHeight="1" x14ac:dyDescent="0.2">
      <c r="A69" s="31" t="s">
        <v>147</v>
      </c>
      <c r="B69" s="190" t="s">
        <v>192</v>
      </c>
      <c r="C69" s="190"/>
      <c r="D69" s="82"/>
      <c r="E69" s="82"/>
      <c r="F69" s="84"/>
    </row>
    <row r="70" spans="1:7" ht="35.1" customHeight="1" x14ac:dyDescent="0.2">
      <c r="A70" s="31" t="s">
        <v>149</v>
      </c>
      <c r="B70" s="190" t="s">
        <v>193</v>
      </c>
      <c r="C70" s="190"/>
      <c r="D70" s="82"/>
      <c r="E70" s="82"/>
      <c r="F70" s="84"/>
    </row>
    <row r="71" spans="1:7" ht="17.100000000000001" customHeight="1" x14ac:dyDescent="0.2">
      <c r="A71" s="178" t="s">
        <v>107</v>
      </c>
      <c r="B71" s="178"/>
      <c r="C71" s="178"/>
      <c r="D71" s="108">
        <f>COUNTA(D69:D70)+COUNTA(D64:D66)+COUNTA(D58:D62)+COUNTA(D52:D56)+COUNTA(D48:D50)+COUNTA(D43:D46)+COUNTA(D37:D41)+COUNTA(D30:D35)+COUNTA(D26:D28)+COUNTA(D16:D23)</f>
        <v>1</v>
      </c>
      <c r="E71" s="12" t="s">
        <v>391</v>
      </c>
      <c r="F71" s="12" t="s">
        <v>392</v>
      </c>
    </row>
    <row r="72" spans="1:7" ht="17.100000000000001" customHeight="1" x14ac:dyDescent="0.2">
      <c r="A72" s="178" t="s">
        <v>108</v>
      </c>
      <c r="B72" s="178"/>
      <c r="C72" s="178"/>
      <c r="D72" s="18">
        <v>36</v>
      </c>
      <c r="E72" s="106">
        <f>ROUND(D71*100/D72,0)</f>
        <v>3</v>
      </c>
      <c r="F72" s="86" t="str">
        <f>IF(E72="","",IF(E72&lt;=50,"Kurang",IF(E72&lt;=60,"Sedang",IF(E72&lt;=75,"Cukup",IF(E72&lt;=90,"Baik",IF(E72&gt;91,"Amat Baik"))))))</f>
        <v>Kurang</v>
      </c>
    </row>
    <row r="73" spans="1:7" ht="17.100000000000001" customHeight="1" x14ac:dyDescent="0.2">
      <c r="A73" s="29"/>
      <c r="B73" s="2"/>
    </row>
    <row r="74" spans="1:7" ht="17.100000000000001" customHeight="1" x14ac:dyDescent="0.2">
      <c r="A74" s="23" t="s">
        <v>78</v>
      </c>
      <c r="B74" s="23"/>
      <c r="C74" s="24"/>
      <c r="D74" s="24"/>
      <c r="E74" s="24"/>
      <c r="F74" s="24"/>
    </row>
    <row r="75" spans="1:7" ht="17.100000000000001" customHeight="1" x14ac:dyDescent="0.2">
      <c r="A75" s="145"/>
      <c r="B75" s="146"/>
      <c r="C75" s="146"/>
      <c r="D75" s="146"/>
      <c r="E75" s="146"/>
      <c r="F75" s="147"/>
    </row>
    <row r="76" spans="1:7" ht="17.100000000000001" customHeight="1" x14ac:dyDescent="0.2">
      <c r="A76" s="148"/>
      <c r="B76" s="149"/>
      <c r="C76" s="149"/>
      <c r="D76" s="149"/>
      <c r="E76" s="149"/>
      <c r="F76" s="150"/>
    </row>
    <row r="77" spans="1:7" ht="17.100000000000001" customHeight="1" x14ac:dyDescent="0.2">
      <c r="A77" s="23" t="s">
        <v>64</v>
      </c>
      <c r="B77" s="23"/>
      <c r="C77" s="24"/>
      <c r="D77" s="24"/>
      <c r="E77" s="24"/>
      <c r="F77" s="24"/>
    </row>
    <row r="78" spans="1:7" ht="17.100000000000001" customHeight="1" x14ac:dyDescent="0.2">
      <c r="A78" s="169"/>
      <c r="B78" s="170"/>
      <c r="C78" s="170"/>
      <c r="D78" s="170"/>
      <c r="E78" s="170"/>
      <c r="F78" s="171"/>
    </row>
    <row r="79" spans="1:7" x14ac:dyDescent="0.2">
      <c r="A79" s="175"/>
      <c r="B79" s="176"/>
      <c r="C79" s="176"/>
      <c r="D79" s="176"/>
      <c r="E79" s="176"/>
      <c r="F79" s="177"/>
    </row>
    <row r="80" spans="1:7" x14ac:dyDescent="0.2">
      <c r="A80" s="172"/>
      <c r="B80" s="173"/>
      <c r="C80" s="173"/>
      <c r="D80" s="173"/>
      <c r="E80" s="173"/>
      <c r="F80" s="174"/>
    </row>
    <row r="81" spans="1:9" x14ac:dyDescent="0.2">
      <c r="A81" s="3"/>
      <c r="B81" s="3"/>
    </row>
    <row r="82" spans="1:9" x14ac:dyDescent="0.2">
      <c r="A82" s="1"/>
      <c r="D82" s="85" t="str">
        <f>"Sidayu, "&amp;TEXT('DATA INDUK'!D14,"dd-mm-yyyy")</f>
        <v>Sidayu, 01-09-2023</v>
      </c>
      <c r="H82" s="73">
        <v>45174</v>
      </c>
      <c r="I82" s="1" t="str">
        <f>TEXT(H82,"dd-mm-yyyy")</f>
        <v>05-09-2023</v>
      </c>
    </row>
    <row r="83" spans="1:9" x14ac:dyDescent="0.2">
      <c r="A83" s="1"/>
      <c r="B83" s="2" t="s">
        <v>65</v>
      </c>
      <c r="D83" s="2" t="s">
        <v>66</v>
      </c>
    </row>
    <row r="84" spans="1:9" x14ac:dyDescent="0.2">
      <c r="A84" s="1"/>
      <c r="B84" s="2"/>
    </row>
    <row r="85" spans="1:9" x14ac:dyDescent="0.2">
      <c r="A85" s="1"/>
      <c r="B85" s="2"/>
    </row>
    <row r="86" spans="1:9" x14ac:dyDescent="0.2">
      <c r="A86" s="1"/>
      <c r="B86" s="2"/>
    </row>
    <row r="87" spans="1:9" x14ac:dyDescent="0.2">
      <c r="A87" s="1"/>
      <c r="B87" s="2"/>
    </row>
    <row r="88" spans="1:9" x14ac:dyDescent="0.2">
      <c r="A88" s="1"/>
      <c r="B88" s="5" t="s">
        <v>67</v>
      </c>
      <c r="D88" s="88" t="str">
        <f>MID('DATA INDUK'!D6,6,55)</f>
        <v>Drs. Tohir, M.M.</v>
      </c>
    </row>
    <row r="89" spans="1:9" x14ac:dyDescent="0.2">
      <c r="A89" s="1"/>
      <c r="B89" s="2" t="s">
        <v>68</v>
      </c>
      <c r="D89" s="85" t="str">
        <f>"NIP. "&amp;'DATA INDUK'!D7</f>
        <v>NIP. 19651226 199303 1 009</v>
      </c>
    </row>
    <row r="90" spans="1:9" x14ac:dyDescent="0.2">
      <c r="A90" s="1"/>
    </row>
    <row r="91" spans="1:9" x14ac:dyDescent="0.2">
      <c r="A91" s="1"/>
      <c r="C91" s="17" t="s">
        <v>69</v>
      </c>
    </row>
    <row r="92" spans="1:9" x14ac:dyDescent="0.2">
      <c r="A92" s="1"/>
      <c r="C92" s="17"/>
    </row>
    <row r="93" spans="1:9" x14ac:dyDescent="0.2">
      <c r="A93" s="1"/>
      <c r="C93" s="17"/>
    </row>
    <row r="94" spans="1:9" x14ac:dyDescent="0.2">
      <c r="A94" s="1"/>
      <c r="C94" s="17"/>
    </row>
    <row r="95" spans="1:9" x14ac:dyDescent="0.2">
      <c r="A95" s="1"/>
      <c r="C95" s="17"/>
    </row>
    <row r="96" spans="1:9" x14ac:dyDescent="0.2">
      <c r="A96" s="1"/>
      <c r="C96" s="109" t="s">
        <v>105</v>
      </c>
    </row>
    <row r="97" spans="1:3" x14ac:dyDescent="0.2">
      <c r="A97" s="1"/>
      <c r="C97" s="17" t="s">
        <v>70</v>
      </c>
    </row>
  </sheetData>
  <sheetProtection password="CA5D" sheet="1" objects="1" scenarios="1"/>
  <mergeCells count="72">
    <mergeCell ref="B21:C21"/>
    <mergeCell ref="A13:A14"/>
    <mergeCell ref="D13:E13"/>
    <mergeCell ref="F13:F14"/>
    <mergeCell ref="B13:C14"/>
    <mergeCell ref="B15:C15"/>
    <mergeCell ref="B16:C16"/>
    <mergeCell ref="B17:C17"/>
    <mergeCell ref="B18:C18"/>
    <mergeCell ref="B19:C19"/>
    <mergeCell ref="B20:C20"/>
    <mergeCell ref="B22:C22"/>
    <mergeCell ref="B23:C23"/>
    <mergeCell ref="B24:C24"/>
    <mergeCell ref="B26:C26"/>
    <mergeCell ref="B27:C27"/>
    <mergeCell ref="B25:F25"/>
    <mergeCell ref="B28:C28"/>
    <mergeCell ref="B30:C30"/>
    <mergeCell ref="B31:C31"/>
    <mergeCell ref="B32:C32"/>
    <mergeCell ref="B33:C33"/>
    <mergeCell ref="B29:F29"/>
    <mergeCell ref="B34:C34"/>
    <mergeCell ref="B35:C35"/>
    <mergeCell ref="B37:C37"/>
    <mergeCell ref="B38:C38"/>
    <mergeCell ref="B39:C39"/>
    <mergeCell ref="B36:F36"/>
    <mergeCell ref="B40:C40"/>
    <mergeCell ref="B41:C41"/>
    <mergeCell ref="B43:C43"/>
    <mergeCell ref="B44:C44"/>
    <mergeCell ref="B45:C45"/>
    <mergeCell ref="B42:F42"/>
    <mergeCell ref="B52:C52"/>
    <mergeCell ref="B53:C53"/>
    <mergeCell ref="B54:C54"/>
    <mergeCell ref="B55:C55"/>
    <mergeCell ref="B56:C56"/>
    <mergeCell ref="A78:F80"/>
    <mergeCell ref="A1:F1"/>
    <mergeCell ref="A2:F2"/>
    <mergeCell ref="A4:F4"/>
    <mergeCell ref="A6:F6"/>
    <mergeCell ref="A71:C71"/>
    <mergeCell ref="A72:C72"/>
    <mergeCell ref="B66:C66"/>
    <mergeCell ref="B69:C69"/>
    <mergeCell ref="B70:C70"/>
    <mergeCell ref="B61:C61"/>
    <mergeCell ref="B62:C62"/>
    <mergeCell ref="B63:F63"/>
    <mergeCell ref="B67:F67"/>
    <mergeCell ref="B68:F68"/>
    <mergeCell ref="B58:C58"/>
    <mergeCell ref="G13:G14"/>
    <mergeCell ref="G43:G44"/>
    <mergeCell ref="G67:G68"/>
    <mergeCell ref="G29:G30"/>
    <mergeCell ref="A75:F76"/>
    <mergeCell ref="B59:C59"/>
    <mergeCell ref="B60:C60"/>
    <mergeCell ref="B64:C64"/>
    <mergeCell ref="B65:C65"/>
    <mergeCell ref="B57:F57"/>
    <mergeCell ref="B46:C46"/>
    <mergeCell ref="B48:C48"/>
    <mergeCell ref="B49:C49"/>
    <mergeCell ref="B50:C50"/>
    <mergeCell ref="B47:F47"/>
    <mergeCell ref="B51:F51"/>
  </mergeCells>
  <dataValidations count="1">
    <dataValidation type="list" allowBlank="1" showInputMessage="1" showErrorMessage="1" sqref="D16:E23 D26:E28 D30:E35 D37:E41 D43:E46 D52:E56 D58:E62 D64:E66 D69:E70" xr:uid="{00000000-0002-0000-0600-000000000000}">
      <formula1>"  , √"</formula1>
    </dataValidation>
  </dataValidations>
  <hyperlinks>
    <hyperlink ref="G13:G14" location="'DATA INDUK'!A1" display="DATA INDUK" xr:uid="{00000000-0004-0000-0600-000000000000}"/>
    <hyperlink ref="G43:G44" location="'DATA INDUK'!A1" display="DATA INDUK" xr:uid="{00000000-0004-0000-0600-000001000000}"/>
    <hyperlink ref="G67:G68" location="'DATA INDUK'!A1" display="DATA INDUK" xr:uid="{00000000-0004-0000-0600-000002000000}"/>
    <hyperlink ref="G29:G30" location="'DATA INDUK'!A1" display="DATA INDUK" xr:uid="{00000000-0004-0000-0600-000003000000}"/>
  </hyperlinks>
  <printOptions horizontalCentered="1"/>
  <pageMargins left="0.70866141732283472" right="0.31496062992125984" top="0.74803149606299213" bottom="0.55118110236220474" header="0.31496062992125984" footer="0.31496062992125984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53"/>
  <sheetViews>
    <sheetView showRowColHeaders="0" view="pageBreakPreview" topLeftCell="C20" zoomScaleNormal="100" zoomScaleSheetLayoutView="100" workbookViewId="0">
      <selection activeCell="G33" sqref="G33:G34"/>
    </sheetView>
  </sheetViews>
  <sheetFormatPr defaultColWidth="0" defaultRowHeight="15" zeroHeight="1" x14ac:dyDescent="0.2"/>
  <cols>
    <col min="1" max="1" width="4.9296875" style="30" customWidth="1"/>
    <col min="2" max="2" width="12.9453125" style="30" customWidth="1"/>
    <col min="3" max="3" width="44.515625" style="1" customWidth="1"/>
    <col min="4" max="5" width="6.65625" style="1" customWidth="1"/>
    <col min="6" max="6" width="11.7109375" style="1" customWidth="1"/>
    <col min="7" max="7" width="9" style="1" customWidth="1"/>
    <col min="8" max="16384" width="9" style="1" hidden="1"/>
  </cols>
  <sheetData>
    <row r="1" spans="1:7" ht="15.95" customHeight="1" x14ac:dyDescent="0.2">
      <c r="A1" s="202" t="s">
        <v>110</v>
      </c>
      <c r="B1" s="202"/>
      <c r="C1" s="202"/>
      <c r="D1" s="202"/>
      <c r="E1" s="202"/>
      <c r="F1" s="202"/>
    </row>
    <row r="2" spans="1:7" ht="15.95" customHeight="1" x14ac:dyDescent="0.2">
      <c r="A2" s="202" t="s">
        <v>111</v>
      </c>
      <c r="B2" s="202"/>
      <c r="C2" s="202"/>
      <c r="D2" s="202"/>
      <c r="E2" s="202"/>
      <c r="F2" s="202"/>
    </row>
    <row r="3" spans="1:7" ht="15.95" customHeight="1" x14ac:dyDescent="0.2">
      <c r="A3" s="36"/>
      <c r="B3" s="36"/>
      <c r="C3" s="35"/>
      <c r="D3" s="35"/>
      <c r="E3" s="35"/>
      <c r="F3" s="35"/>
    </row>
    <row r="4" spans="1:7" ht="15.95" customHeight="1" x14ac:dyDescent="0.2">
      <c r="A4" s="203" t="s">
        <v>195</v>
      </c>
      <c r="B4" s="203"/>
      <c r="C4" s="203"/>
      <c r="D4" s="203"/>
      <c r="E4" s="203"/>
      <c r="F4" s="203"/>
    </row>
    <row r="5" spans="1:7" ht="15.95" customHeight="1" x14ac:dyDescent="0.2">
      <c r="A5" s="37"/>
      <c r="B5" s="37"/>
      <c r="C5" s="35"/>
      <c r="D5" s="35"/>
      <c r="E5" s="35"/>
      <c r="F5" s="35"/>
    </row>
    <row r="6" spans="1:7" ht="15.95" customHeight="1" x14ac:dyDescent="0.2">
      <c r="A6" s="197" t="s">
        <v>80</v>
      </c>
      <c r="B6" s="197"/>
      <c r="C6" s="1" t="s">
        <v>106</v>
      </c>
      <c r="D6" s="38"/>
      <c r="E6" s="35"/>
      <c r="F6" s="35"/>
    </row>
    <row r="7" spans="1:7" ht="15.95" customHeight="1" x14ac:dyDescent="0.2">
      <c r="A7" s="197" t="s">
        <v>113</v>
      </c>
      <c r="B7" s="197"/>
      <c r="C7" s="88" t="str">
        <f>": "&amp;MID('DATA INDUK'!D6,6,55)</f>
        <v>: Drs. Tohir, M.M.</v>
      </c>
      <c r="D7" s="35"/>
      <c r="E7" s="38"/>
      <c r="F7" s="35"/>
    </row>
    <row r="8" spans="1:7" ht="15.95" customHeight="1" x14ac:dyDescent="0.2">
      <c r="A8" s="197" t="s">
        <v>81</v>
      </c>
      <c r="B8" s="197"/>
      <c r="C8" s="89" t="str">
        <f>": "&amp;'DATA INDUK'!D8</f>
        <v>: Kimia</v>
      </c>
      <c r="D8" s="38"/>
      <c r="E8" s="35"/>
      <c r="F8" s="35"/>
    </row>
    <row r="9" spans="1:7" ht="15.95" customHeight="1" x14ac:dyDescent="0.2">
      <c r="A9" s="197" t="s">
        <v>82</v>
      </c>
      <c r="B9" s="197"/>
      <c r="C9" s="89" t="str">
        <f>": "&amp;'DATA INDUK'!D9</f>
        <v>: 2</v>
      </c>
      <c r="D9" s="35"/>
      <c r="E9" s="38"/>
      <c r="F9" s="35"/>
    </row>
    <row r="10" spans="1:7" ht="15.95" customHeight="1" x14ac:dyDescent="0.2">
      <c r="A10" s="39"/>
      <c r="B10" s="39"/>
      <c r="C10" s="35"/>
      <c r="D10" s="35"/>
      <c r="E10" s="35"/>
      <c r="F10" s="35"/>
    </row>
    <row r="11" spans="1:7" ht="15.95" customHeight="1" x14ac:dyDescent="0.2">
      <c r="A11" s="201" t="s">
        <v>3</v>
      </c>
      <c r="B11" s="155" t="s">
        <v>83</v>
      </c>
      <c r="C11" s="155"/>
      <c r="D11" s="155" t="s">
        <v>84</v>
      </c>
      <c r="E11" s="155"/>
      <c r="F11" s="155" t="s">
        <v>7</v>
      </c>
      <c r="G11" s="116" t="s">
        <v>413</v>
      </c>
    </row>
    <row r="12" spans="1:7" ht="30" customHeight="1" x14ac:dyDescent="0.2">
      <c r="A12" s="201"/>
      <c r="B12" s="155"/>
      <c r="C12" s="155"/>
      <c r="D12" s="22" t="s">
        <v>5</v>
      </c>
      <c r="E12" s="22" t="s">
        <v>6</v>
      </c>
      <c r="F12" s="155"/>
      <c r="G12" s="116"/>
    </row>
    <row r="13" spans="1:7" ht="15.95" customHeight="1" x14ac:dyDescent="0.2">
      <c r="A13" s="10">
        <v>1</v>
      </c>
      <c r="B13" s="196" t="s">
        <v>196</v>
      </c>
      <c r="C13" s="196"/>
      <c r="D13" s="82"/>
      <c r="E13" s="82"/>
      <c r="F13" s="84"/>
    </row>
    <row r="14" spans="1:7" ht="15.95" customHeight="1" x14ac:dyDescent="0.2">
      <c r="A14" s="10">
        <v>2</v>
      </c>
      <c r="B14" s="198" t="s">
        <v>197</v>
      </c>
      <c r="C14" s="199"/>
      <c r="D14" s="199"/>
      <c r="E14" s="199"/>
      <c r="F14" s="200"/>
    </row>
    <row r="15" spans="1:7" ht="15.95" customHeight="1" x14ac:dyDescent="0.2">
      <c r="A15" s="31"/>
      <c r="B15" s="154" t="s">
        <v>198</v>
      </c>
      <c r="C15" s="154"/>
      <c r="D15" s="82"/>
      <c r="E15" s="82"/>
      <c r="F15" s="84"/>
    </row>
    <row r="16" spans="1:7" ht="15.95" customHeight="1" x14ac:dyDescent="0.2">
      <c r="A16" s="31"/>
      <c r="B16" s="154" t="s">
        <v>199</v>
      </c>
      <c r="C16" s="154"/>
      <c r="D16" s="82"/>
      <c r="E16" s="82"/>
      <c r="F16" s="84"/>
    </row>
    <row r="17" spans="1:6" ht="15.95" customHeight="1" x14ac:dyDescent="0.2">
      <c r="A17" s="31"/>
      <c r="B17" s="154" t="s">
        <v>200</v>
      </c>
      <c r="C17" s="154"/>
      <c r="D17" s="82"/>
      <c r="E17" s="82"/>
      <c r="F17" s="84"/>
    </row>
    <row r="18" spans="1:6" ht="15.95" customHeight="1" x14ac:dyDescent="0.2">
      <c r="A18" s="10">
        <v>3</v>
      </c>
      <c r="B18" s="198" t="s">
        <v>201</v>
      </c>
      <c r="C18" s="199"/>
      <c r="D18" s="199"/>
      <c r="E18" s="199"/>
      <c r="F18" s="200"/>
    </row>
    <row r="19" spans="1:6" ht="15.95" customHeight="1" x14ac:dyDescent="0.2">
      <c r="A19" s="10"/>
      <c r="B19" s="154" t="s">
        <v>202</v>
      </c>
      <c r="C19" s="154"/>
      <c r="D19" s="82"/>
      <c r="E19" s="82"/>
      <c r="F19" s="84"/>
    </row>
    <row r="20" spans="1:6" ht="15.95" customHeight="1" x14ac:dyDescent="0.2">
      <c r="A20" s="10"/>
      <c r="B20" s="154" t="s">
        <v>203</v>
      </c>
      <c r="C20" s="154"/>
      <c r="D20" s="82"/>
      <c r="E20" s="82"/>
      <c r="F20" s="84"/>
    </row>
    <row r="21" spans="1:6" ht="15.95" customHeight="1" x14ac:dyDescent="0.2">
      <c r="A21" s="10"/>
      <c r="B21" s="154" t="s">
        <v>204</v>
      </c>
      <c r="C21" s="154"/>
      <c r="D21" s="82"/>
      <c r="E21" s="82"/>
      <c r="F21" s="84"/>
    </row>
    <row r="22" spans="1:6" ht="15.95" customHeight="1" x14ac:dyDescent="0.2">
      <c r="A22" s="10"/>
      <c r="B22" s="154" t="s">
        <v>205</v>
      </c>
      <c r="C22" s="154"/>
      <c r="D22" s="82"/>
      <c r="E22" s="82"/>
      <c r="F22" s="84"/>
    </row>
    <row r="23" spans="1:6" ht="15.95" customHeight="1" x14ac:dyDescent="0.2">
      <c r="A23" s="31"/>
      <c r="B23" s="154" t="s">
        <v>206</v>
      </c>
      <c r="C23" s="154"/>
      <c r="D23" s="82"/>
      <c r="E23" s="82"/>
      <c r="F23" s="84"/>
    </row>
    <row r="24" spans="1:6" ht="15.95" customHeight="1" x14ac:dyDescent="0.2">
      <c r="A24" s="31"/>
      <c r="B24" s="154" t="s">
        <v>207</v>
      </c>
      <c r="C24" s="154"/>
      <c r="D24" s="82"/>
      <c r="E24" s="82"/>
      <c r="F24" s="84"/>
    </row>
    <row r="25" spans="1:6" ht="15.95" customHeight="1" x14ac:dyDescent="0.2">
      <c r="A25" s="31"/>
      <c r="B25" s="154" t="s">
        <v>214</v>
      </c>
      <c r="C25" s="154"/>
      <c r="D25" s="82"/>
      <c r="E25" s="82"/>
      <c r="F25" s="84"/>
    </row>
    <row r="26" spans="1:6" ht="15.95" customHeight="1" x14ac:dyDescent="0.2">
      <c r="A26" s="31"/>
      <c r="B26" s="154" t="s">
        <v>215</v>
      </c>
      <c r="C26" s="154"/>
      <c r="D26" s="82"/>
      <c r="E26" s="82"/>
      <c r="F26" s="84"/>
    </row>
    <row r="27" spans="1:6" ht="15.95" customHeight="1" x14ac:dyDescent="0.2">
      <c r="A27" s="31"/>
      <c r="B27" s="154" t="s">
        <v>216</v>
      </c>
      <c r="C27" s="154"/>
      <c r="D27" s="82"/>
      <c r="E27" s="82"/>
      <c r="F27" s="84"/>
    </row>
    <row r="28" spans="1:6" ht="15.95" customHeight="1" x14ac:dyDescent="0.2">
      <c r="A28" s="10">
        <v>4</v>
      </c>
      <c r="B28" s="196" t="s">
        <v>208</v>
      </c>
      <c r="C28" s="196"/>
      <c r="D28" s="82"/>
      <c r="E28" s="82"/>
      <c r="F28" s="84"/>
    </row>
    <row r="29" spans="1:6" ht="15.95" customHeight="1" x14ac:dyDescent="0.2">
      <c r="A29" s="10">
        <v>5</v>
      </c>
      <c r="B29" s="196" t="s">
        <v>209</v>
      </c>
      <c r="C29" s="196"/>
      <c r="D29" s="82"/>
      <c r="E29" s="82"/>
      <c r="F29" s="84"/>
    </row>
    <row r="30" spans="1:6" ht="15.95" customHeight="1" x14ac:dyDescent="0.2">
      <c r="A30" s="10">
        <v>6</v>
      </c>
      <c r="B30" s="196" t="s">
        <v>210</v>
      </c>
      <c r="C30" s="196"/>
      <c r="D30" s="82"/>
      <c r="E30" s="82"/>
      <c r="F30" s="84"/>
    </row>
    <row r="31" spans="1:6" ht="15.95" customHeight="1" x14ac:dyDescent="0.2">
      <c r="A31" s="10">
        <v>7</v>
      </c>
      <c r="B31" s="196" t="s">
        <v>211</v>
      </c>
      <c r="C31" s="196"/>
      <c r="D31" s="82"/>
      <c r="E31" s="82"/>
      <c r="F31" s="84"/>
    </row>
    <row r="32" spans="1:6" ht="15.95" customHeight="1" x14ac:dyDescent="0.2">
      <c r="A32" s="10">
        <v>8</v>
      </c>
      <c r="B32" s="196" t="s">
        <v>212</v>
      </c>
      <c r="C32" s="196"/>
      <c r="D32" s="82"/>
      <c r="E32" s="82"/>
      <c r="F32" s="84"/>
    </row>
    <row r="33" spans="1:7" ht="15.95" customHeight="1" x14ac:dyDescent="0.2">
      <c r="A33" s="10">
        <v>9</v>
      </c>
      <c r="B33" s="196" t="s">
        <v>213</v>
      </c>
      <c r="C33" s="196"/>
      <c r="D33" s="82"/>
      <c r="E33" s="82"/>
      <c r="F33" s="84"/>
      <c r="G33" s="116" t="s">
        <v>413</v>
      </c>
    </row>
    <row r="34" spans="1:7" ht="15.95" customHeight="1" x14ac:dyDescent="0.2">
      <c r="A34" s="10">
        <v>10</v>
      </c>
      <c r="B34" s="196" t="s">
        <v>415</v>
      </c>
      <c r="C34" s="196"/>
      <c r="D34" s="82"/>
      <c r="E34" s="82"/>
      <c r="F34" s="84"/>
      <c r="G34" s="116"/>
    </row>
    <row r="35" spans="1:7" ht="15.95" customHeight="1" x14ac:dyDescent="0.2">
      <c r="A35" s="135" t="s">
        <v>107</v>
      </c>
      <c r="B35" s="136"/>
      <c r="C35" s="137"/>
      <c r="D35" s="87">
        <f>COUNTA(D19:D34)+COUNTA(D15:D17)+COUNTA(D13)</f>
        <v>0</v>
      </c>
      <c r="E35" s="12" t="s">
        <v>391</v>
      </c>
      <c r="F35" s="12" t="s">
        <v>392</v>
      </c>
    </row>
    <row r="36" spans="1:7" ht="15.95" customHeight="1" x14ac:dyDescent="0.2">
      <c r="A36" s="135" t="s">
        <v>108</v>
      </c>
      <c r="B36" s="136"/>
      <c r="C36" s="137"/>
      <c r="D36" s="18">
        <v>20</v>
      </c>
      <c r="E36" s="110">
        <f>D35*100/D36</f>
        <v>0</v>
      </c>
      <c r="F36" s="86" t="str">
        <f>IF(E36="","",IF(E36&lt;=50,"Kurang",IF(E36&lt;=60,"Sedang",IF(E36&lt;=75,"Cukup",IF(E36&lt;=90,"Baik",IF(E36&gt;91,"Amat Baik"))))))</f>
        <v>Kurang</v>
      </c>
    </row>
    <row r="37" spans="1:7" ht="15.95" customHeight="1" x14ac:dyDescent="0.2">
      <c r="A37" s="65"/>
      <c r="B37" s="66"/>
      <c r="C37" s="66"/>
      <c r="D37" s="63"/>
      <c r="E37" s="63"/>
      <c r="F37" s="67"/>
    </row>
    <row r="38" spans="1:7" x14ac:dyDescent="0.2">
      <c r="B38" s="1"/>
      <c r="D38" s="85" t="str">
        <f>"Sidayu, "&amp;TEXT('DATA INDUK'!D15,"dd-mm-yyyy")</f>
        <v>Sidayu, 02-09-2023</v>
      </c>
    </row>
    <row r="39" spans="1:7" x14ac:dyDescent="0.2">
      <c r="B39" s="2" t="s">
        <v>65</v>
      </c>
      <c r="D39" s="2" t="s">
        <v>66</v>
      </c>
    </row>
    <row r="40" spans="1:7" x14ac:dyDescent="0.2">
      <c r="B40" s="2"/>
    </row>
    <row r="41" spans="1:7" x14ac:dyDescent="0.2">
      <c r="B41" s="2"/>
    </row>
    <row r="42" spans="1:7" x14ac:dyDescent="0.2">
      <c r="B42" s="2"/>
    </row>
    <row r="43" spans="1:7" x14ac:dyDescent="0.2">
      <c r="B43" s="2"/>
    </row>
    <row r="44" spans="1:7" x14ac:dyDescent="0.2">
      <c r="B44" s="5" t="s">
        <v>67</v>
      </c>
      <c r="D44" s="88" t="str">
        <f>MID('DATA INDUK'!D6,6,55)</f>
        <v>Drs. Tohir, M.M.</v>
      </c>
    </row>
    <row r="45" spans="1:7" x14ac:dyDescent="0.2">
      <c r="B45" s="2" t="s">
        <v>68</v>
      </c>
      <c r="D45" s="85" t="str">
        <f>"NIP. "&amp;'DATA INDUK'!D7</f>
        <v>NIP. 19651226 199303 1 009</v>
      </c>
    </row>
    <row r="46" spans="1:7" x14ac:dyDescent="0.2">
      <c r="B46" s="1"/>
    </row>
    <row r="47" spans="1:7" x14ac:dyDescent="0.2">
      <c r="B47" s="1"/>
      <c r="C47" s="17" t="s">
        <v>69</v>
      </c>
    </row>
    <row r="48" spans="1:7" x14ac:dyDescent="0.2">
      <c r="B48" s="1"/>
      <c r="C48" s="17"/>
    </row>
    <row r="49" spans="2:3" x14ac:dyDescent="0.2">
      <c r="B49" s="1"/>
      <c r="C49" s="17"/>
    </row>
    <row r="50" spans="2:3" x14ac:dyDescent="0.2">
      <c r="B50" s="1"/>
      <c r="C50" s="17"/>
    </row>
    <row r="51" spans="2:3" x14ac:dyDescent="0.2">
      <c r="B51" s="1"/>
      <c r="C51" s="17"/>
    </row>
    <row r="52" spans="2:3" x14ac:dyDescent="0.2">
      <c r="B52" s="1"/>
      <c r="C52" s="109" t="s">
        <v>105</v>
      </c>
    </row>
    <row r="53" spans="2:3" x14ac:dyDescent="0.2">
      <c r="B53" s="1"/>
      <c r="C53" s="17" t="s">
        <v>70</v>
      </c>
    </row>
  </sheetData>
  <sheetProtection password="CA5D" sheet="1" objects="1" scenarios="1"/>
  <mergeCells count="37">
    <mergeCell ref="F11:F12"/>
    <mergeCell ref="A1:F1"/>
    <mergeCell ref="A2:F2"/>
    <mergeCell ref="A4:F4"/>
    <mergeCell ref="B11:C12"/>
    <mergeCell ref="A6:B6"/>
    <mergeCell ref="A7:B7"/>
    <mergeCell ref="A8:B8"/>
    <mergeCell ref="A9:B9"/>
    <mergeCell ref="B25:C25"/>
    <mergeCell ref="B19:C19"/>
    <mergeCell ref="B20:C20"/>
    <mergeCell ref="B21:C21"/>
    <mergeCell ref="B22:C22"/>
    <mergeCell ref="B23:C23"/>
    <mergeCell ref="B24:C24"/>
    <mergeCell ref="B13:C13"/>
    <mergeCell ref="B15:C15"/>
    <mergeCell ref="B16:C16"/>
    <mergeCell ref="B17:C17"/>
    <mergeCell ref="B14:F14"/>
    <mergeCell ref="A35:C35"/>
    <mergeCell ref="A36:C36"/>
    <mergeCell ref="G11:G12"/>
    <mergeCell ref="G33:G34"/>
    <mergeCell ref="B31:C31"/>
    <mergeCell ref="B32:C32"/>
    <mergeCell ref="B33:C33"/>
    <mergeCell ref="B34:C34"/>
    <mergeCell ref="B26:C26"/>
    <mergeCell ref="B27:C27"/>
    <mergeCell ref="B28:C28"/>
    <mergeCell ref="B29:C29"/>
    <mergeCell ref="B30:C30"/>
    <mergeCell ref="B18:F18"/>
    <mergeCell ref="A11:A12"/>
    <mergeCell ref="D11:E11"/>
  </mergeCells>
  <dataValidations count="1">
    <dataValidation type="list" allowBlank="1" showInputMessage="1" showErrorMessage="1" sqref="D13:E13 D15:E17 D19:E34 D37:E37" xr:uid="{00000000-0002-0000-0700-000000000000}">
      <formula1>"  , √"</formula1>
    </dataValidation>
  </dataValidations>
  <hyperlinks>
    <hyperlink ref="G11:G12" location="'DATA INDUK'!A1" display="DATA INDUK" xr:uid="{00000000-0004-0000-0700-000000000000}"/>
    <hyperlink ref="G33:G34" location="'DATA INDUK'!A1" display="DATA INDUK" xr:uid="{00000000-0004-0000-0700-000001000000}"/>
  </hyperlinks>
  <printOptions horizontalCentered="1"/>
  <pageMargins left="0.70866141732283472" right="0.31496062992125984" top="0.55118110236220474" bottom="0.35433070866141736" header="0.31496062992125984" footer="0.31496062992125984"/>
  <pageSetup paperSize="9" scale="91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61"/>
  <sheetViews>
    <sheetView workbookViewId="0">
      <selection activeCell="E8" sqref="E8"/>
    </sheetView>
  </sheetViews>
  <sheetFormatPr defaultRowHeight="15" x14ac:dyDescent="0.2"/>
  <cols>
    <col min="2" max="3" width="42.6640625" customWidth="1"/>
    <col min="4" max="4" width="30.45703125" customWidth="1"/>
    <col min="5" max="6" width="22.93359375" customWidth="1"/>
  </cols>
  <sheetData>
    <row r="1" spans="1:7" x14ac:dyDescent="0.2">
      <c r="B1" t="s">
        <v>328</v>
      </c>
      <c r="D1" t="s">
        <v>220</v>
      </c>
    </row>
    <row r="2" spans="1:7" x14ac:dyDescent="0.2">
      <c r="A2">
        <v>1</v>
      </c>
      <c r="B2" s="44" t="s">
        <v>67</v>
      </c>
      <c r="C2" s="51" t="s">
        <v>380</v>
      </c>
      <c r="D2" t="s">
        <v>281</v>
      </c>
      <c r="E2" s="51" t="str">
        <f>'DATA INDUK'!D6</f>
        <v>01.  Drs. Tohir, M.M.</v>
      </c>
      <c r="F2" s="51">
        <f>VALUE(LEFT(E2,2))</f>
        <v>1</v>
      </c>
      <c r="G2" t="str">
        <f>VLOOKUP(F2,$A$2:$D$61,4)</f>
        <v>19651226 199303 1 009</v>
      </c>
    </row>
    <row r="3" spans="1:7" x14ac:dyDescent="0.2">
      <c r="A3">
        <v>2</v>
      </c>
      <c r="B3" s="45" t="s">
        <v>228</v>
      </c>
      <c r="C3" s="51" t="s">
        <v>381</v>
      </c>
      <c r="D3" t="s">
        <v>282</v>
      </c>
      <c r="E3" s="45"/>
      <c r="F3" s="52"/>
    </row>
    <row r="4" spans="1:7" x14ac:dyDescent="0.2">
      <c r="A4">
        <v>3</v>
      </c>
      <c r="B4" s="46" t="s">
        <v>229</v>
      </c>
      <c r="C4" s="51" t="s">
        <v>382</v>
      </c>
      <c r="D4" t="s">
        <v>283</v>
      </c>
      <c r="E4" s="47"/>
      <c r="F4" s="53"/>
    </row>
    <row r="5" spans="1:7" x14ac:dyDescent="0.2">
      <c r="A5">
        <v>4</v>
      </c>
      <c r="B5" s="47" t="s">
        <v>230</v>
      </c>
      <c r="C5" s="51" t="s">
        <v>383</v>
      </c>
      <c r="D5" t="s">
        <v>284</v>
      </c>
      <c r="E5" s="45"/>
      <c r="F5" s="52"/>
    </row>
    <row r="6" spans="1:7" x14ac:dyDescent="0.2">
      <c r="A6">
        <v>5</v>
      </c>
      <c r="B6" s="47" t="s">
        <v>231</v>
      </c>
      <c r="C6" s="51" t="s">
        <v>384</v>
      </c>
      <c r="D6" t="s">
        <v>285</v>
      </c>
      <c r="E6" t="s">
        <v>390</v>
      </c>
    </row>
    <row r="7" spans="1:7" x14ac:dyDescent="0.2">
      <c r="A7">
        <v>6</v>
      </c>
      <c r="B7" s="44" t="s">
        <v>232</v>
      </c>
      <c r="C7" s="51" t="s">
        <v>385</v>
      </c>
      <c r="D7" t="s">
        <v>286</v>
      </c>
    </row>
    <row r="8" spans="1:7" x14ac:dyDescent="0.2">
      <c r="A8">
        <v>7</v>
      </c>
      <c r="B8" s="47" t="s">
        <v>233</v>
      </c>
      <c r="C8" s="51" t="s">
        <v>386</v>
      </c>
      <c r="D8" t="s">
        <v>287</v>
      </c>
    </row>
    <row r="9" spans="1:7" x14ac:dyDescent="0.2">
      <c r="A9">
        <v>8</v>
      </c>
      <c r="B9" s="45" t="s">
        <v>234</v>
      </c>
      <c r="C9" s="51" t="s">
        <v>387</v>
      </c>
      <c r="D9" t="s">
        <v>288</v>
      </c>
    </row>
    <row r="10" spans="1:7" x14ac:dyDescent="0.2">
      <c r="A10">
        <v>9</v>
      </c>
      <c r="B10" s="45" t="s">
        <v>235</v>
      </c>
      <c r="C10" s="51" t="s">
        <v>388</v>
      </c>
      <c r="D10" t="s">
        <v>289</v>
      </c>
    </row>
    <row r="11" spans="1:7" x14ac:dyDescent="0.2">
      <c r="A11">
        <v>10</v>
      </c>
      <c r="B11" s="47" t="s">
        <v>236</v>
      </c>
      <c r="C11" s="51" t="s">
        <v>329</v>
      </c>
      <c r="D11" t="s">
        <v>290</v>
      </c>
    </row>
    <row r="12" spans="1:7" x14ac:dyDescent="0.2">
      <c r="A12">
        <v>11</v>
      </c>
      <c r="B12" s="45" t="s">
        <v>237</v>
      </c>
      <c r="C12" s="51" t="s">
        <v>330</v>
      </c>
      <c r="D12" t="s">
        <v>291</v>
      </c>
    </row>
    <row r="13" spans="1:7" x14ac:dyDescent="0.2">
      <c r="A13">
        <v>12</v>
      </c>
      <c r="B13" s="47" t="s">
        <v>238</v>
      </c>
      <c r="C13" s="51" t="s">
        <v>331</v>
      </c>
      <c r="D13" t="s">
        <v>292</v>
      </c>
    </row>
    <row r="14" spans="1:7" x14ac:dyDescent="0.2">
      <c r="A14">
        <v>13</v>
      </c>
      <c r="B14" s="47" t="s">
        <v>239</v>
      </c>
      <c r="C14" s="51" t="s">
        <v>332</v>
      </c>
      <c r="D14" t="s">
        <v>293</v>
      </c>
    </row>
    <row r="15" spans="1:7" x14ac:dyDescent="0.2">
      <c r="A15">
        <v>14</v>
      </c>
      <c r="B15" s="45" t="s">
        <v>240</v>
      </c>
      <c r="C15" s="51" t="s">
        <v>333</v>
      </c>
      <c r="D15" t="s">
        <v>294</v>
      </c>
    </row>
    <row r="16" spans="1:7" x14ac:dyDescent="0.2">
      <c r="A16">
        <v>15</v>
      </c>
      <c r="B16" s="47" t="s">
        <v>241</v>
      </c>
      <c r="C16" s="51" t="s">
        <v>334</v>
      </c>
      <c r="D16" t="s">
        <v>295</v>
      </c>
    </row>
    <row r="17" spans="1:4" x14ac:dyDescent="0.2">
      <c r="A17">
        <v>16</v>
      </c>
      <c r="B17" s="47" t="s">
        <v>242</v>
      </c>
      <c r="C17" s="51" t="s">
        <v>335</v>
      </c>
      <c r="D17" t="s">
        <v>296</v>
      </c>
    </row>
    <row r="18" spans="1:4" x14ac:dyDescent="0.2">
      <c r="A18">
        <v>17</v>
      </c>
      <c r="B18" s="49" t="s">
        <v>243</v>
      </c>
      <c r="C18" s="51" t="s">
        <v>336</v>
      </c>
      <c r="D18" t="s">
        <v>297</v>
      </c>
    </row>
    <row r="19" spans="1:4" x14ac:dyDescent="0.2">
      <c r="A19">
        <v>18</v>
      </c>
      <c r="B19" s="49" t="s">
        <v>244</v>
      </c>
      <c r="C19" s="51" t="s">
        <v>337</v>
      </c>
      <c r="D19" t="s">
        <v>298</v>
      </c>
    </row>
    <row r="20" spans="1:4" x14ac:dyDescent="0.2">
      <c r="A20">
        <v>19</v>
      </c>
      <c r="B20" s="47" t="s">
        <v>245</v>
      </c>
      <c r="C20" s="51" t="s">
        <v>338</v>
      </c>
      <c r="D20" t="s">
        <v>299</v>
      </c>
    </row>
    <row r="21" spans="1:4" x14ac:dyDescent="0.2">
      <c r="A21">
        <v>20</v>
      </c>
      <c r="B21" s="45" t="s">
        <v>256</v>
      </c>
      <c r="C21" s="51" t="s">
        <v>339</v>
      </c>
      <c r="D21" t="s">
        <v>309</v>
      </c>
    </row>
    <row r="22" spans="1:4" x14ac:dyDescent="0.2">
      <c r="A22">
        <v>21</v>
      </c>
      <c r="B22" s="45" t="s">
        <v>246</v>
      </c>
      <c r="C22" s="51" t="s">
        <v>340</v>
      </c>
      <c r="D22" t="s">
        <v>300</v>
      </c>
    </row>
    <row r="23" spans="1:4" x14ac:dyDescent="0.2">
      <c r="A23">
        <v>22</v>
      </c>
      <c r="B23" s="47" t="s">
        <v>255</v>
      </c>
      <c r="C23" s="51" t="s">
        <v>341</v>
      </c>
      <c r="D23" t="s">
        <v>308</v>
      </c>
    </row>
    <row r="24" spans="1:4" x14ac:dyDescent="0.2">
      <c r="A24">
        <v>23</v>
      </c>
      <c r="B24" s="47" t="s">
        <v>252</v>
      </c>
      <c r="C24" s="51" t="s">
        <v>342</v>
      </c>
      <c r="D24" t="s">
        <v>305</v>
      </c>
    </row>
    <row r="25" spans="1:4" x14ac:dyDescent="0.2">
      <c r="A25">
        <v>24</v>
      </c>
      <c r="B25" s="47" t="s">
        <v>247</v>
      </c>
      <c r="C25" s="51" t="s">
        <v>343</v>
      </c>
      <c r="D25" t="s">
        <v>301</v>
      </c>
    </row>
    <row r="26" spans="1:4" x14ac:dyDescent="0.2">
      <c r="A26">
        <v>25</v>
      </c>
      <c r="B26" s="47" t="s">
        <v>248</v>
      </c>
      <c r="C26" s="51" t="s">
        <v>344</v>
      </c>
      <c r="D26" t="s">
        <v>302</v>
      </c>
    </row>
    <row r="27" spans="1:4" x14ac:dyDescent="0.2">
      <c r="A27">
        <v>26</v>
      </c>
      <c r="B27" s="45" t="s">
        <v>249</v>
      </c>
      <c r="C27" s="51" t="s">
        <v>345</v>
      </c>
      <c r="D27" t="s">
        <v>303</v>
      </c>
    </row>
    <row r="28" spans="1:4" x14ac:dyDescent="0.2">
      <c r="A28">
        <v>27</v>
      </c>
      <c r="B28" s="47" t="s">
        <v>250</v>
      </c>
      <c r="C28" s="51" t="s">
        <v>346</v>
      </c>
      <c r="D28" t="s">
        <v>303</v>
      </c>
    </row>
    <row r="29" spans="1:4" x14ac:dyDescent="0.2">
      <c r="A29">
        <v>28</v>
      </c>
      <c r="B29" s="47" t="s">
        <v>251</v>
      </c>
      <c r="C29" s="51" t="s">
        <v>347</v>
      </c>
      <c r="D29" t="s">
        <v>304</v>
      </c>
    </row>
    <row r="30" spans="1:4" x14ac:dyDescent="0.2">
      <c r="A30">
        <v>29</v>
      </c>
      <c r="B30" s="45" t="s">
        <v>253</v>
      </c>
      <c r="C30" s="51" t="s">
        <v>348</v>
      </c>
      <c r="D30" t="s">
        <v>306</v>
      </c>
    </row>
    <row r="31" spans="1:4" x14ac:dyDescent="0.2">
      <c r="A31">
        <v>30</v>
      </c>
      <c r="B31" s="47" t="s">
        <v>254</v>
      </c>
      <c r="C31" s="51" t="s">
        <v>349</v>
      </c>
      <c r="D31" t="s">
        <v>307</v>
      </c>
    </row>
    <row r="32" spans="1:4" x14ac:dyDescent="0.2">
      <c r="A32">
        <v>31</v>
      </c>
      <c r="B32" s="50" t="s">
        <v>266</v>
      </c>
      <c r="C32" s="51" t="s">
        <v>350</v>
      </c>
      <c r="D32" t="s">
        <v>319</v>
      </c>
    </row>
    <row r="33" spans="1:4" x14ac:dyDescent="0.2">
      <c r="A33">
        <v>32</v>
      </c>
      <c r="B33" s="45" t="s">
        <v>257</v>
      </c>
      <c r="C33" s="51" t="s">
        <v>351</v>
      </c>
      <c r="D33" t="s">
        <v>310</v>
      </c>
    </row>
    <row r="34" spans="1:4" x14ac:dyDescent="0.2">
      <c r="A34">
        <v>33</v>
      </c>
      <c r="B34" s="47" t="s">
        <v>258</v>
      </c>
      <c r="C34" s="51" t="s">
        <v>352</v>
      </c>
      <c r="D34" t="s">
        <v>311</v>
      </c>
    </row>
    <row r="35" spans="1:4" x14ac:dyDescent="0.2">
      <c r="A35">
        <v>34</v>
      </c>
      <c r="B35" s="47" t="s">
        <v>259</v>
      </c>
      <c r="C35" s="51" t="s">
        <v>353</v>
      </c>
      <c r="D35" t="s">
        <v>312</v>
      </c>
    </row>
    <row r="36" spans="1:4" x14ac:dyDescent="0.2">
      <c r="A36">
        <v>35</v>
      </c>
      <c r="B36" s="48" t="s">
        <v>260</v>
      </c>
      <c r="C36" s="51" t="s">
        <v>354</v>
      </c>
      <c r="D36" t="s">
        <v>313</v>
      </c>
    </row>
    <row r="37" spans="1:4" x14ac:dyDescent="0.2">
      <c r="A37">
        <v>36</v>
      </c>
      <c r="B37" s="45" t="s">
        <v>261</v>
      </c>
      <c r="C37" s="51" t="s">
        <v>355</v>
      </c>
      <c r="D37" t="s">
        <v>314</v>
      </c>
    </row>
    <row r="38" spans="1:4" x14ac:dyDescent="0.2">
      <c r="A38">
        <v>37</v>
      </c>
      <c r="B38" s="45" t="s">
        <v>262</v>
      </c>
      <c r="C38" s="51" t="s">
        <v>356</v>
      </c>
      <c r="D38" t="s">
        <v>315</v>
      </c>
    </row>
    <row r="39" spans="1:4" x14ac:dyDescent="0.2">
      <c r="A39">
        <v>38</v>
      </c>
      <c r="B39" s="45" t="s">
        <v>263</v>
      </c>
      <c r="C39" s="51" t="s">
        <v>357</v>
      </c>
      <c r="D39" t="s">
        <v>316</v>
      </c>
    </row>
    <row r="40" spans="1:4" x14ac:dyDescent="0.2">
      <c r="A40">
        <v>39</v>
      </c>
      <c r="B40" s="45" t="s">
        <v>264</v>
      </c>
      <c r="C40" s="51" t="s">
        <v>358</v>
      </c>
      <c r="D40" t="s">
        <v>317</v>
      </c>
    </row>
    <row r="41" spans="1:4" x14ac:dyDescent="0.2">
      <c r="A41">
        <v>40</v>
      </c>
      <c r="B41" s="45" t="s">
        <v>265</v>
      </c>
      <c r="C41" s="51" t="s">
        <v>359</v>
      </c>
      <c r="D41" t="s">
        <v>318</v>
      </c>
    </row>
    <row r="42" spans="1:4" x14ac:dyDescent="0.2">
      <c r="A42">
        <v>41</v>
      </c>
      <c r="B42" s="50" t="s">
        <v>267</v>
      </c>
      <c r="C42" s="51" t="s">
        <v>360</v>
      </c>
      <c r="D42" t="s">
        <v>320</v>
      </c>
    </row>
    <row r="43" spans="1:4" x14ac:dyDescent="0.2">
      <c r="A43">
        <v>42</v>
      </c>
      <c r="B43" t="s">
        <v>269</v>
      </c>
      <c r="C43" s="51" t="s">
        <v>361</v>
      </c>
    </row>
    <row r="44" spans="1:4" x14ac:dyDescent="0.2">
      <c r="A44">
        <v>43</v>
      </c>
      <c r="B44" t="s">
        <v>270</v>
      </c>
      <c r="C44" s="51" t="s">
        <v>362</v>
      </c>
      <c r="D44" t="s">
        <v>321</v>
      </c>
    </row>
    <row r="45" spans="1:4" x14ac:dyDescent="0.2">
      <c r="A45">
        <v>44</v>
      </c>
      <c r="B45" t="s">
        <v>271</v>
      </c>
      <c r="C45" s="51" t="s">
        <v>363</v>
      </c>
    </row>
    <row r="46" spans="1:4" x14ac:dyDescent="0.2">
      <c r="A46">
        <v>45</v>
      </c>
      <c r="B46" t="s">
        <v>272</v>
      </c>
      <c r="C46" s="51" t="s">
        <v>364</v>
      </c>
    </row>
    <row r="47" spans="1:4" x14ac:dyDescent="0.2">
      <c r="A47">
        <v>46</v>
      </c>
      <c r="B47" t="s">
        <v>273</v>
      </c>
      <c r="C47" s="51" t="s">
        <v>365</v>
      </c>
      <c r="D47" t="s">
        <v>321</v>
      </c>
    </row>
    <row r="48" spans="1:4" x14ac:dyDescent="0.2">
      <c r="A48">
        <v>47</v>
      </c>
      <c r="B48" t="s">
        <v>276</v>
      </c>
      <c r="C48" s="51" t="s">
        <v>366</v>
      </c>
    </row>
    <row r="49" spans="1:3" x14ac:dyDescent="0.2">
      <c r="A49">
        <v>48</v>
      </c>
      <c r="B49" t="s">
        <v>277</v>
      </c>
      <c r="C49" s="51" t="s">
        <v>367</v>
      </c>
    </row>
    <row r="50" spans="1:3" x14ac:dyDescent="0.2">
      <c r="A50">
        <v>49</v>
      </c>
      <c r="B50" t="s">
        <v>322</v>
      </c>
      <c r="C50" s="51" t="s">
        <v>368</v>
      </c>
    </row>
    <row r="51" spans="1:3" x14ac:dyDescent="0.2">
      <c r="A51">
        <v>50</v>
      </c>
      <c r="B51" t="s">
        <v>323</v>
      </c>
      <c r="C51" s="51" t="s">
        <v>369</v>
      </c>
    </row>
    <row r="52" spans="1:3" x14ac:dyDescent="0.2">
      <c r="A52">
        <v>51</v>
      </c>
      <c r="B52" t="s">
        <v>324</v>
      </c>
      <c r="C52" s="51" t="s">
        <v>370</v>
      </c>
    </row>
    <row r="53" spans="1:3" x14ac:dyDescent="0.2">
      <c r="A53">
        <v>52</v>
      </c>
      <c r="B53" t="s">
        <v>325</v>
      </c>
      <c r="C53" s="51" t="s">
        <v>371</v>
      </c>
    </row>
    <row r="54" spans="1:3" x14ac:dyDescent="0.2">
      <c r="A54">
        <v>53</v>
      </c>
      <c r="B54" t="s">
        <v>326</v>
      </c>
      <c r="C54" s="51" t="s">
        <v>372</v>
      </c>
    </row>
    <row r="55" spans="1:3" x14ac:dyDescent="0.2">
      <c r="A55">
        <v>54</v>
      </c>
      <c r="B55" t="s">
        <v>268</v>
      </c>
      <c r="C55" s="51" t="s">
        <v>373</v>
      </c>
    </row>
    <row r="56" spans="1:3" x14ac:dyDescent="0.2">
      <c r="A56">
        <v>55</v>
      </c>
      <c r="B56" t="s">
        <v>274</v>
      </c>
      <c r="C56" s="51" t="s">
        <v>374</v>
      </c>
    </row>
    <row r="57" spans="1:3" x14ac:dyDescent="0.2">
      <c r="A57">
        <v>56</v>
      </c>
      <c r="B57" t="s">
        <v>275</v>
      </c>
      <c r="C57" s="51" t="s">
        <v>375</v>
      </c>
    </row>
    <row r="58" spans="1:3" x14ac:dyDescent="0.2">
      <c r="A58">
        <v>57</v>
      </c>
      <c r="B58" t="s">
        <v>327</v>
      </c>
      <c r="C58" s="51" t="s">
        <v>376</v>
      </c>
    </row>
    <row r="59" spans="1:3" x14ac:dyDescent="0.2">
      <c r="A59">
        <v>58</v>
      </c>
      <c r="B59" t="s">
        <v>278</v>
      </c>
      <c r="C59" s="51" t="s">
        <v>377</v>
      </c>
    </row>
    <row r="60" spans="1:3" x14ac:dyDescent="0.2">
      <c r="A60">
        <v>59</v>
      </c>
      <c r="B60" t="s">
        <v>279</v>
      </c>
      <c r="C60" s="51" t="s">
        <v>378</v>
      </c>
    </row>
    <row r="61" spans="1:3" x14ac:dyDescent="0.2">
      <c r="A61">
        <v>60</v>
      </c>
      <c r="B61" t="s">
        <v>280</v>
      </c>
      <c r="C61" s="51" t="s">
        <v>379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Lembar kerja</vt:lpstr>
      </vt:variant>
      <vt:variant>
        <vt:i4>9</vt:i4>
      </vt:variant>
      <vt:variant>
        <vt:lpstr>Rentang Bernama</vt:lpstr>
      </vt:variant>
      <vt:variant>
        <vt:i4>9</vt:i4>
      </vt:variant>
    </vt:vector>
  </HeadingPairs>
  <TitlesOfParts>
    <vt:vector size="18" baseType="lpstr">
      <vt:lpstr>DATA INDUK</vt:lpstr>
      <vt:lpstr>COVER</vt:lpstr>
      <vt:lpstr>REKAP</vt:lpstr>
      <vt:lpstr>BK</vt:lpstr>
      <vt:lpstr>1-PERENCANAAN</vt:lpstr>
      <vt:lpstr>2.MODUL AJAR</vt:lpstr>
      <vt:lpstr>3.PELAKSANAAN</vt:lpstr>
      <vt:lpstr>4.ASESMEN</vt:lpstr>
      <vt:lpstr>Sheet8</vt:lpstr>
      <vt:lpstr>1-PERENCANAAN!Print_Area</vt:lpstr>
      <vt:lpstr>2.MODUL AJAR!Print_Area</vt:lpstr>
      <vt:lpstr>3.PELAKSANAAN!Print_Area</vt:lpstr>
      <vt:lpstr>4.ASESMEN!Print_Area</vt:lpstr>
      <vt:lpstr>BK!Print_Area</vt:lpstr>
      <vt:lpstr>COVER!Print_Area</vt:lpstr>
      <vt:lpstr>REKAP!Print_Area</vt:lpstr>
      <vt:lpstr>3.PELAKSANAAN!Print_Titles</vt:lpstr>
      <vt:lpstr>BK!Print_Titles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IDLHAR</dc:creator>
  <cp:lastModifiedBy>IDLHAR</cp:lastModifiedBy>
  <cp:lastPrinted>2023-09-05T12:55:22Z</cp:lastPrinted>
  <dcterms:created xsi:type="dcterms:W3CDTF">2023-08-29T13:46:32Z</dcterms:created>
  <dcterms:modified xsi:type="dcterms:W3CDTF">2023-09-05T13:09:49Z</dcterms:modified>
</cp:coreProperties>
</file>